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kunosaka\Desktop\"/>
    </mc:Choice>
  </mc:AlternateContent>
  <xr:revisionPtr revIDLastSave="0" documentId="8_{A7B541BC-D7D4-4EEF-ABF6-C9EB6B5739D5}" xr6:coauthVersionLast="47" xr6:coauthVersionMax="47" xr10:uidLastSave="{00000000-0000-0000-0000-000000000000}"/>
  <bookViews>
    <workbookView xWindow="-108" yWindow="-108" windowWidth="23256" windowHeight="12576" activeTab="1" xr2:uid="{00000000-000D-0000-FFFF-FFFF00000000}"/>
  </bookViews>
  <sheets>
    <sheet name="資格者算定シート" sheetId="2" r:id="rId1"/>
    <sheet name="資格者算定シート 印刷用" sheetId="3" r:id="rId2"/>
  </sheets>
  <definedNames>
    <definedName name="_xlnm.Print_Area" localSheetId="0">資格者算定シート!$B$2:$X$74</definedName>
    <definedName name="_xlnm.Print_Area" localSheetId="1">'資格者算定シート 印刷用'!$B$18:$X$74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3" l="1"/>
  <c r="G7" i="3"/>
  <c r="D11" i="3"/>
  <c r="D10" i="3"/>
  <c r="D9" i="3"/>
  <c r="D8" i="3"/>
  <c r="D7" i="3"/>
  <c r="D6" i="3"/>
  <c r="D5" i="3"/>
  <c r="F59" i="3" l="1"/>
  <c r="K59" i="3" s="1"/>
  <c r="I54" i="3"/>
  <c r="I50" i="3"/>
  <c r="T45" i="3"/>
  <c r="S45" i="3"/>
  <c r="R45" i="3"/>
  <c r="Q45" i="3"/>
  <c r="L45" i="3"/>
  <c r="F34" i="3"/>
  <c r="K34" i="3" s="1"/>
  <c r="F31" i="3"/>
  <c r="K31" i="3" s="1"/>
  <c r="I28" i="3"/>
  <c r="S25" i="3"/>
  <c r="R25" i="3"/>
  <c r="M25" i="3"/>
  <c r="T45" i="2" l="1"/>
  <c r="S45" i="2"/>
  <c r="R45" i="2"/>
  <c r="Q45" i="2"/>
  <c r="L45" i="2"/>
  <c r="F34" i="2"/>
  <c r="F31" i="2"/>
  <c r="I28" i="2"/>
  <c r="S25" i="2"/>
  <c r="R25" i="2"/>
  <c r="K7" i="2"/>
  <c r="K7" i="3" s="1"/>
  <c r="D12" i="2" l="1"/>
  <c r="Q28" i="2" s="1"/>
  <c r="D12" i="3"/>
  <c r="L55" i="2"/>
  <c r="L29" i="2"/>
  <c r="F59" i="2"/>
  <c r="K59" i="2" s="1"/>
  <c r="I54" i="2"/>
  <c r="Q54" i="2" s="1"/>
  <c r="I50" i="2"/>
  <c r="K34" i="2"/>
  <c r="K31" i="2"/>
  <c r="M25" i="2"/>
  <c r="G8" i="2"/>
  <c r="L51" i="2" l="1"/>
  <c r="Q50" i="2"/>
  <c r="Q50" i="3"/>
  <c r="Q28" i="3"/>
  <c r="L55" i="3"/>
  <c r="Q54" i="3"/>
  <c r="L29" i="3"/>
  <c r="L51" i="3"/>
  <c r="K8" i="2"/>
  <c r="K8" i="3" s="1"/>
  <c r="G8" i="3"/>
  <c r="E66" i="3" l="1"/>
  <c r="S66" i="3"/>
  <c r="D13" i="2"/>
  <c r="D13" i="3" s="1"/>
  <c r="E62" i="3"/>
  <c r="S62" i="3"/>
  <c r="S63" i="3"/>
  <c r="S67" i="3"/>
  <c r="E67" i="3"/>
  <c r="E63" i="3"/>
  <c r="O46" i="2"/>
  <c r="E66" i="2"/>
  <c r="S66" i="2"/>
  <c r="E67" i="2"/>
  <c r="E63" i="2"/>
  <c r="E62" i="2"/>
  <c r="S62" i="2"/>
  <c r="S67" i="2"/>
  <c r="S63" i="2"/>
  <c r="P26" i="2" l="1"/>
  <c r="P26" i="3"/>
  <c r="V45" i="3"/>
  <c r="U25" i="3"/>
  <c r="O46" i="3"/>
  <c r="U25" i="2"/>
  <c r="J37" i="2" s="1"/>
  <c r="V45" i="2"/>
  <c r="S64" i="2" s="1"/>
  <c r="B37" i="2"/>
  <c r="J37" i="3" l="1"/>
  <c r="B37" i="3"/>
  <c r="E64" i="2"/>
  <c r="S64" i="3"/>
  <c r="S65" i="3"/>
  <c r="E65" i="3"/>
  <c r="E64" i="3"/>
  <c r="E65" i="2"/>
  <c r="S65" i="2"/>
</calcChain>
</file>

<file path=xl/sharedStrings.xml><?xml version="1.0" encoding="utf-8"?>
<sst xmlns="http://schemas.openxmlformats.org/spreadsheetml/2006/main" count="210" uniqueCount="76">
  <si>
    <t>入　力　事　項</t>
    <rPh sb="0" eb="1">
      <t>イリ</t>
    </rPh>
    <rPh sb="2" eb="3">
      <t>チカラ</t>
    </rPh>
    <rPh sb="4" eb="5">
      <t>コト</t>
    </rPh>
    <rPh sb="6" eb="7">
      <t>コウ</t>
    </rPh>
    <phoneticPr fontId="5"/>
  </si>
  <si>
    <t>調査員数</t>
    <rPh sb="0" eb="3">
      <t>チ</t>
    </rPh>
    <rPh sb="3" eb="4">
      <t>スウ</t>
    </rPh>
    <phoneticPr fontId="5"/>
  </si>
  <si>
    <t>充てん作業者数</t>
    <rPh sb="0" eb="3">
      <t>ジ</t>
    </rPh>
    <rPh sb="3" eb="5">
      <t>サ</t>
    </rPh>
    <rPh sb="5" eb="6">
      <t>シャ</t>
    </rPh>
    <rPh sb="6" eb="7">
      <t>スウ</t>
    </rPh>
    <phoneticPr fontId="5"/>
  </si>
  <si>
    <t>月間実働日数</t>
    <rPh sb="0" eb="2">
      <t>ゲッカン</t>
    </rPh>
    <rPh sb="2" eb="3">
      <t>ジツ</t>
    </rPh>
    <rPh sb="3" eb="4">
      <t>ドウ</t>
    </rPh>
    <rPh sb="4" eb="6">
      <t>ニッスウ</t>
    </rPh>
    <phoneticPr fontId="5"/>
  </si>
  <si>
    <t>年間実働日数</t>
    <rPh sb="0" eb="2">
      <t>ネンカン</t>
    </rPh>
    <rPh sb="2" eb="3">
      <t>ジツ</t>
    </rPh>
    <rPh sb="3" eb="4">
      <t>ドウ</t>
    </rPh>
    <rPh sb="4" eb="6">
      <t>ニッスウ</t>
    </rPh>
    <phoneticPr fontId="5"/>
  </si>
  <si>
    <t>保安業務資格者数及び保安業務用機器数の算定</t>
  </si>
  <si>
    <t xml:space="preserve">   事業所の名称  </t>
  </si>
  <si>
    <t>：</t>
  </si>
  <si>
    <t xml:space="preserve"> ○○営業所</t>
  </si>
  <si>
    <t xml:space="preserve">   事業所の所在地</t>
    <rPh sb="7" eb="10">
      <t>ショザイチ</t>
    </rPh>
    <phoneticPr fontId="5"/>
  </si>
  <si>
    <t xml:space="preserve"> ○○県○○市○○町○丁目○○番地</t>
  </si>
  <si>
    <t>１．保安業務資格者数の算定</t>
  </si>
  <si>
    <t xml:space="preserve"> (1)　容器交換時等供給設備点検（告示第２条第１号表中ロによる算定）</t>
  </si>
  <si>
    <t xml:space="preserve">      消費者戸数 ×</t>
  </si>
  <si>
    <t xml:space="preserve"> － 調査員数 － 充てん作業者数 ＝</t>
  </si>
  <si>
    <t>＝</t>
  </si>
  <si>
    <t>100×月間実働日数</t>
  </si>
  <si>
    <t xml:space="preserve"> (2)　定期供給設備点検及び定期消費設備調査（告示第２条第２号表中イによる算定）</t>
  </si>
  <si>
    <t>×</t>
  </si>
  <si>
    <t>20×年間実働日数</t>
    <rPh sb="3" eb="4">
      <t>ネン</t>
    </rPh>
    <phoneticPr fontId="5"/>
  </si>
  <si>
    <t xml:space="preserve"> (3)　周知（告示第２条第２号表中ロによる算定）</t>
  </si>
  <si>
    <t xml:space="preserve"> (4)  緊急時対応（告示第２条第１号表中へによる算定）</t>
  </si>
  <si>
    <t xml:space="preserve"> (5)  保安業務資格者数</t>
  </si>
  <si>
    <t>２．保安業務用機器数の算定</t>
  </si>
  <si>
    <t xml:space="preserve"> (1)　容器交換時等供給設備点検</t>
  </si>
  <si>
    <t>　　　告示第３条第１項表中ロによる算定（告示第２条第１号表中ロによる算定に調査員・充てん作業者を加えた数）</t>
    <rPh sb="41" eb="44">
      <t>ジ</t>
    </rPh>
    <rPh sb="44" eb="46">
      <t>サ</t>
    </rPh>
    <rPh sb="46" eb="47">
      <t>シャ</t>
    </rPh>
    <phoneticPr fontId="5"/>
  </si>
  <si>
    <t xml:space="preserve">    （漏えい検知液・緊急工具類）</t>
  </si>
  <si>
    <t xml:space="preserve"> － 調査員数 － 充てん作業者数 ＋ 調査員数 ＋ 充てん作業者数</t>
  </si>
  <si>
    <t xml:space="preserve"> (2)　定期供給設備点検及び定期消費設備調査</t>
  </si>
  <si>
    <t>　  ①　告示第３条第２項による算定（告示第２条第２号表中イによる算定）</t>
  </si>
  <si>
    <t>　　　（自記圧力計又はマノメータ・ガス検知器・漏えい検知液・緊急工具類・ボーリングバー）</t>
  </si>
  <si>
    <t xml:space="preserve">    ②　告示第３条第２項による算定（告示第２条第１号表中ニによる算定）</t>
  </si>
  <si>
    <t>　　  （一酸化炭素測定器）</t>
  </si>
  <si>
    <t>25×年間実働日数</t>
    <rPh sb="3" eb="4">
      <t>ネン</t>
    </rPh>
    <phoneticPr fontId="5"/>
  </si>
  <si>
    <t xml:space="preserve"> (3)  緊急時対応</t>
  </si>
  <si>
    <t>　　  告示第３条第１項表中ホによる算定（告示第２条第１号表中ヘによる算定）</t>
  </si>
  <si>
    <t xml:space="preserve">    （自記圧力計又はマノメータ・ガス検知器・漏えい検知液・緊急工具類・一酸化炭素測定器・ボーリングバー)</t>
  </si>
  <si>
    <t xml:space="preserve"> (4)  保安業務用機器数</t>
  </si>
  <si>
    <t xml:space="preserve">      自記圧力計又はマノメータ      </t>
    <rPh sb="11" eb="13">
      <t>マ</t>
    </rPh>
    <phoneticPr fontId="5"/>
  </si>
  <si>
    <t xml:space="preserve">      ガス検知器      </t>
  </si>
  <si>
    <t xml:space="preserve">      漏えい検知液    </t>
  </si>
  <si>
    <t xml:space="preserve">      緊急工具類      </t>
  </si>
  <si>
    <t xml:space="preserve">      一酸化炭素測定器</t>
  </si>
  <si>
    <t xml:space="preserve">      ボーリングバー  </t>
  </si>
  <si>
    <t xml:space="preserve">    ２．各保安業務区分ごとの算定数値は、小数点以下第４位を四捨五入して記載すること。</t>
  </si>
  <si>
    <t xml:space="preserve">    ３．資格者数、機器数は、算定値の合計を小数点以下第１位を切り上げて記載すること。</t>
  </si>
  <si>
    <t>－</t>
    <phoneticPr fontId="12"/>
  </si>
  <si>
    <t>基準日数</t>
    <rPh sb="0" eb="2">
      <t>キ</t>
    </rPh>
    <rPh sb="2" eb="4">
      <t>ニッスウ</t>
    </rPh>
    <phoneticPr fontId="12"/>
  </si>
  <si>
    <t>月間日数</t>
    <rPh sb="0" eb="2">
      <t>ゲッカン</t>
    </rPh>
    <rPh sb="2" eb="4">
      <t>ニッスウ</t>
    </rPh>
    <phoneticPr fontId="12"/>
  </si>
  <si>
    <t>年間日数</t>
    <rPh sb="0" eb="2">
      <t>ネンカン</t>
    </rPh>
    <rPh sb="2" eb="4">
      <t>ニッスウ</t>
    </rPh>
    <phoneticPr fontId="12"/>
  </si>
  <si>
    <t>実働日数</t>
    <rPh sb="0" eb="2">
      <t>ジツドウ</t>
    </rPh>
    <rPh sb="2" eb="4">
      <t>ニッスウ</t>
    </rPh>
    <phoneticPr fontId="12"/>
  </si>
  <si>
    <t>その他休日</t>
    <rPh sb="2" eb="3">
      <t>タ</t>
    </rPh>
    <rPh sb="3" eb="5">
      <t>キュウジツ</t>
    </rPh>
    <phoneticPr fontId="12"/>
  </si>
  <si>
    <t>(注)</t>
    <rPh sb="1" eb="2">
      <t>チュウ</t>
    </rPh>
    <phoneticPr fontId="12"/>
  </si>
  <si>
    <t>保安業務資格者数及び保安業務用機器数の算定シート</t>
    <rPh sb="0" eb="4">
      <t>ホ</t>
    </rPh>
    <rPh sb="4" eb="7">
      <t>シカクシャ</t>
    </rPh>
    <rPh sb="7" eb="8">
      <t>スウ</t>
    </rPh>
    <rPh sb="8" eb="10">
      <t>オ</t>
    </rPh>
    <rPh sb="10" eb="14">
      <t>ホ</t>
    </rPh>
    <rPh sb="14" eb="15">
      <t>ヨウ</t>
    </rPh>
    <rPh sb="15" eb="17">
      <t>キキ</t>
    </rPh>
    <rPh sb="17" eb="18">
      <t>スウ</t>
    </rPh>
    <rPh sb="19" eb="21">
      <t>サンテイ</t>
    </rPh>
    <phoneticPr fontId="5"/>
  </si>
  <si>
    <t>(注)１．記載例中の告示は、保安業務に係る技術的能力の基準等の細目を定める告示（平成９年通商産業省告示第122号）をいう。</t>
    <phoneticPr fontId="12"/>
  </si>
  <si>
    <t>一般消費者等の数</t>
    <rPh sb="0" eb="5">
      <t>イ</t>
    </rPh>
    <rPh sb="5" eb="6">
      <t>ト</t>
    </rPh>
    <rPh sb="7" eb="8">
      <t>スウ</t>
    </rPh>
    <phoneticPr fontId="12"/>
  </si>
  <si>
    <t>　　別途、ＬＰガス協会事務局等に相談してください。</t>
    <rPh sb="9" eb="11">
      <t>キ</t>
    </rPh>
    <rPh sb="11" eb="13">
      <t>ジム</t>
    </rPh>
    <rPh sb="13" eb="14">
      <t>キョク</t>
    </rPh>
    <rPh sb="14" eb="15">
      <t>ト</t>
    </rPh>
    <phoneticPr fontId="12"/>
  </si>
  <si>
    <t>２号</t>
    <rPh sb="1" eb="2">
      <t>ゴウ</t>
    </rPh>
    <phoneticPr fontId="12"/>
  </si>
  <si>
    <t>３号</t>
    <rPh sb="1" eb="2">
      <t>ゴウ</t>
    </rPh>
    <phoneticPr fontId="12"/>
  </si>
  <si>
    <t>４号</t>
    <rPh sb="1" eb="2">
      <t>ゴウ</t>
    </rPh>
    <phoneticPr fontId="12"/>
  </si>
  <si>
    <t>６号</t>
    <rPh sb="1" eb="2">
      <t>ゴウ</t>
    </rPh>
    <phoneticPr fontId="12"/>
  </si>
  <si>
    <t>年間及び月間実働日数</t>
    <phoneticPr fontId="12"/>
  </si>
  <si>
    <t>－</t>
    <phoneticPr fontId="12"/>
  </si>
  <si>
    <t>(注)１．一般消費者等の数は認定を受ける</t>
    <rPh sb="1" eb="2">
      <t>チュウ</t>
    </rPh>
    <rPh sb="5" eb="7">
      <t>イッパン</t>
    </rPh>
    <rPh sb="7" eb="10">
      <t>ショウヒシャ</t>
    </rPh>
    <rPh sb="10" eb="11">
      <t>トウ</t>
    </rPh>
    <rPh sb="12" eb="13">
      <t>スウ</t>
    </rPh>
    <rPh sb="14" eb="16">
      <t>ニンテイ</t>
    </rPh>
    <rPh sb="17" eb="18">
      <t>ウ</t>
    </rPh>
    <phoneticPr fontId="12"/>
  </si>
  <si>
    <t>　　　消費者の数を入力してください。</t>
    <rPh sb="3" eb="6">
      <t>ショウヒシャ</t>
    </rPh>
    <rPh sb="7" eb="8">
      <t>スウ</t>
    </rPh>
    <rPh sb="9" eb="11">
      <t>ニュウリョク</t>
    </rPh>
    <phoneticPr fontId="12"/>
  </si>
  <si>
    <t>２．月間実働日数の基準日数は、年間日数を12で割った数値です。</t>
    <phoneticPr fontId="12"/>
  </si>
  <si>
    <t>５号</t>
    <rPh sb="1" eb="2">
      <t>ゴウ</t>
    </rPh>
    <phoneticPr fontId="12"/>
  </si>
  <si>
    <t>３．左側の表の２～６号業務の一般消費者等の数・調査員数・充てん作業者数を入力してください。</t>
    <rPh sb="2" eb="3">
      <t>ヒダリ</t>
    </rPh>
    <rPh sb="3" eb="4">
      <t>ガワ</t>
    </rPh>
    <rPh sb="5" eb="6">
      <t>ヒ</t>
    </rPh>
    <rPh sb="10" eb="11">
      <t>ゴウ</t>
    </rPh>
    <rPh sb="11" eb="13">
      <t>ギ</t>
    </rPh>
    <rPh sb="14" eb="16">
      <t>イ</t>
    </rPh>
    <rPh sb="16" eb="19">
      <t>シ</t>
    </rPh>
    <rPh sb="19" eb="20">
      <t>ト</t>
    </rPh>
    <rPh sb="21" eb="22">
      <t>スウ</t>
    </rPh>
    <rPh sb="23" eb="25">
      <t>チ</t>
    </rPh>
    <rPh sb="25" eb="26">
      <t>イン</t>
    </rPh>
    <rPh sb="26" eb="27">
      <t>スウ</t>
    </rPh>
    <rPh sb="28" eb="31">
      <t>ジ</t>
    </rPh>
    <rPh sb="31" eb="33">
      <t>サ</t>
    </rPh>
    <rPh sb="33" eb="34">
      <t>シャ</t>
    </rPh>
    <rPh sb="34" eb="35">
      <t>スウ</t>
    </rPh>
    <rPh sb="36" eb="38">
      <t>ニ</t>
    </rPh>
    <phoneticPr fontId="12"/>
  </si>
  <si>
    <t>４．通達により、１号業務及び７号業務は、２～６号業務の一般消費者等の数までは実施可能です。</t>
    <rPh sb="2" eb="4">
      <t>ツウタツ</t>
    </rPh>
    <rPh sb="9" eb="10">
      <t>ゴウ</t>
    </rPh>
    <rPh sb="10" eb="12">
      <t>ギ</t>
    </rPh>
    <rPh sb="12" eb="14">
      <t>オ</t>
    </rPh>
    <rPh sb="15" eb="16">
      <t>ゴウ</t>
    </rPh>
    <rPh sb="16" eb="18">
      <t>ギ</t>
    </rPh>
    <rPh sb="23" eb="24">
      <t>ゴウ</t>
    </rPh>
    <rPh sb="24" eb="26">
      <t>ギ</t>
    </rPh>
    <rPh sb="27" eb="29">
      <t>イ</t>
    </rPh>
    <rPh sb="29" eb="32">
      <t>シ</t>
    </rPh>
    <rPh sb="32" eb="33">
      <t>ト</t>
    </rPh>
    <rPh sb="34" eb="35">
      <t>スウ</t>
    </rPh>
    <rPh sb="38" eb="40">
      <t>ジッシ</t>
    </rPh>
    <rPh sb="40" eb="42">
      <t>カノウ</t>
    </rPh>
    <phoneticPr fontId="12"/>
  </si>
  <si>
    <t>５．１号業務及び７号業務を一般消費者等の数を超えて実施する場合は、この算定シートは使えません。</t>
    <rPh sb="3" eb="4">
      <t>ゴウ</t>
    </rPh>
    <rPh sb="4" eb="6">
      <t>ギ</t>
    </rPh>
    <rPh sb="6" eb="8">
      <t>オ</t>
    </rPh>
    <rPh sb="9" eb="10">
      <t>ゴウ</t>
    </rPh>
    <rPh sb="10" eb="12">
      <t>ギ</t>
    </rPh>
    <rPh sb="13" eb="15">
      <t>イ</t>
    </rPh>
    <rPh sb="15" eb="18">
      <t>シ</t>
    </rPh>
    <rPh sb="18" eb="19">
      <t>ト</t>
    </rPh>
    <rPh sb="20" eb="21">
      <t>スウ</t>
    </rPh>
    <rPh sb="22" eb="23">
      <t>コ</t>
    </rPh>
    <rPh sb="25" eb="27">
      <t>ジッシ</t>
    </rPh>
    <rPh sb="29" eb="31">
      <t>バ</t>
    </rPh>
    <rPh sb="35" eb="37">
      <t>サンテイ</t>
    </rPh>
    <rPh sb="41" eb="42">
      <t>ツカ</t>
    </rPh>
    <phoneticPr fontId="12"/>
  </si>
  <si>
    <t>６．定期供給設備点検及び定期消費設備調査を同時に認定を受け周知を実施する場合の算定になります。</t>
    <rPh sb="2" eb="4">
      <t>テイキ</t>
    </rPh>
    <rPh sb="4" eb="6">
      <t>キョウキュウ</t>
    </rPh>
    <rPh sb="6" eb="8">
      <t>セツビ</t>
    </rPh>
    <rPh sb="8" eb="10">
      <t>テンケン</t>
    </rPh>
    <rPh sb="10" eb="11">
      <t>オヨ</t>
    </rPh>
    <rPh sb="12" eb="14">
      <t>テイキ</t>
    </rPh>
    <rPh sb="14" eb="16">
      <t>ショウヒ</t>
    </rPh>
    <rPh sb="16" eb="18">
      <t>セツビ</t>
    </rPh>
    <rPh sb="18" eb="20">
      <t>チョウサ</t>
    </rPh>
    <rPh sb="21" eb="23">
      <t>ドウジ</t>
    </rPh>
    <rPh sb="24" eb="26">
      <t>ニンテイ</t>
    </rPh>
    <rPh sb="27" eb="28">
      <t>ウ</t>
    </rPh>
    <rPh sb="29" eb="31">
      <t>シュウチ</t>
    </rPh>
    <rPh sb="32" eb="34">
      <t>ジッシ</t>
    </rPh>
    <rPh sb="36" eb="38">
      <t>バアイ</t>
    </rPh>
    <rPh sb="39" eb="41">
      <t>サンテイ</t>
    </rPh>
    <phoneticPr fontId="12"/>
  </si>
  <si>
    <t>①</t>
    <phoneticPr fontId="12"/>
  </si>
  <si>
    <t>②</t>
    <phoneticPr fontId="12"/>
  </si>
  <si>
    <t xml:space="preserve">     ２．①＝②であること。</t>
    <phoneticPr fontId="12"/>
  </si>
  <si>
    <t>１．年間実働日数の基準日数は、日曜日・土曜日・祝日の日数を差し引いて計算した数値です。</t>
    <rPh sb="2" eb="4">
      <t>ネンカン</t>
    </rPh>
    <rPh sb="4" eb="6">
      <t>ジツドウ</t>
    </rPh>
    <rPh sb="6" eb="8">
      <t>ニッスウ</t>
    </rPh>
    <rPh sb="9" eb="12">
      <t>キジュンビ</t>
    </rPh>
    <rPh sb="12" eb="13">
      <t>スウ</t>
    </rPh>
    <rPh sb="15" eb="18">
      <t>ニチヨウビ</t>
    </rPh>
    <rPh sb="19" eb="22">
      <t>ドヨウビ</t>
    </rPh>
    <rPh sb="23" eb="25">
      <t>シュクジツ</t>
    </rPh>
    <rPh sb="26" eb="28">
      <t>ニッスウ</t>
    </rPh>
    <rPh sb="29" eb="30">
      <t>サ</t>
    </rPh>
    <rPh sb="31" eb="32">
      <t>ヒ</t>
    </rPh>
    <rPh sb="34" eb="36">
      <t>ケイサン</t>
    </rPh>
    <rPh sb="38" eb="40">
      <t>スウチ</t>
    </rPh>
    <phoneticPr fontId="12"/>
  </si>
  <si>
    <t xml:space="preserve">   その他他休日は、有給休暇・お盆休み等、各事業者を想定した数値です。</t>
    <rPh sb="5" eb="6">
      <t>タ</t>
    </rPh>
    <rPh sb="6" eb="7">
      <t>タ</t>
    </rPh>
    <rPh sb="7" eb="9">
      <t>キュウジツ</t>
    </rPh>
    <rPh sb="11" eb="13">
      <t>ユウキュウ</t>
    </rPh>
    <rPh sb="13" eb="15">
      <t>キュウカ</t>
    </rPh>
    <rPh sb="18" eb="19">
      <t>ヤス</t>
    </rPh>
    <rPh sb="22" eb="23">
      <t>カク</t>
    </rPh>
    <rPh sb="23" eb="26">
      <t>ジ</t>
    </rPh>
    <rPh sb="27" eb="29">
      <t>ソウテイ</t>
    </rPh>
    <rPh sb="31" eb="33">
      <t>スウチ</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</si>
</sst>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
    <numFmt numFmtId="177" formatCode="#,##0\ &quot;×&quot;"/>
    <numFmt numFmtId="178" formatCode="&quot;－&quot;\ #,##0"/>
    <numFmt numFmtId="179" formatCode="\ &quot;＝&quot;\ 0.000"/>
    <numFmt numFmtId="180" formatCode="&quot;＋&quot;\ #,##0"/>
    <numFmt numFmtId="181" formatCode="#,##0&quot;×&quot;"/>
    <numFmt numFmtId="182" formatCode="#,##0\ "/>
  </numFmts>
  <fonts count="32" x14ac:knownFonts="1">
    <font>
      <sz val="11"/>
      <color theme="1"/>
      <name val="ＭＳ Ｐゴシック"/>
      <family val="2"/>
      <charset val="128"/>
      <scheme val="minor"/>
    </font>
    <font>
      <sz val="10"/>
      <name val="ＭＳ 明朝"/>
      <family val="1"/>
      <charset val="128"/>
    </font>
    <font>
      <sz val="14"/>
      <name val="ＭＳ 明朝"/>
      <family val="1"/>
      <charset val="128"/>
    </font>
    <font>
      <sz val="10"/>
      <name val="ＭＳ ゴシック"/>
      <family val="3"/>
      <charset val="128"/>
    </font>
    <font>
      <sz val="9"/>
      <name val="ＭＳ 明朝"/>
      <family val="1"/>
      <charset val="128"/>
    </font>
    <font>
      <sz val="6"/>
      <name val="ＭＳ ゴシック"/>
      <family val="3"/>
      <charset val="128"/>
    </font>
    <font>
      <sz val="9"/>
      <name val="ＭＳ ゴシック"/>
      <family val="3"/>
      <charset val="128"/>
    </font>
    <font>
      <sz val="9"/>
      <color indexed="12"/>
      <name val="ＭＳ Ｐゴシック"/>
      <family val="3"/>
      <charset val="128"/>
    </font>
    <font>
      <sz val="12"/>
      <name val="System"/>
      <charset val="128"/>
    </font>
    <font>
      <sz val="9"/>
      <color rgb="FF0000FF"/>
      <name val="ＭＳ 明朝"/>
      <family val="1"/>
      <charset val="128"/>
    </font>
    <font>
      <sz val="9"/>
      <color indexed="8"/>
      <name val="ＭＳ ゴシック"/>
      <family val="3"/>
      <charset val="128"/>
    </font>
    <font>
      <sz val="16"/>
      <name val="ＭＳ ゴシック"/>
      <family val="3"/>
      <charset val="128"/>
    </font>
    <font>
      <sz val="6"/>
      <name val="ＭＳ Ｐゴシック"/>
      <family val="2"/>
      <charset val="128"/>
      <scheme val="minor"/>
    </font>
    <font>
      <sz val="9"/>
      <color indexed="12"/>
      <name val="ＭＳ 明朝"/>
      <family val="1"/>
      <charset val="128"/>
    </font>
    <font>
      <sz val="9"/>
      <color theme="1"/>
      <name val="ＭＳ Ｐゴシック"/>
      <family val="3"/>
      <charset val="128"/>
      <scheme val="minor"/>
    </font>
    <font>
      <sz val="9"/>
      <name val="ＭＳ Ｐゴシック"/>
      <family val="3"/>
      <charset val="128"/>
    </font>
    <font>
      <sz val="11"/>
      <color theme="1"/>
      <name val="ＭＳ Ｐゴシック"/>
      <family val="3"/>
      <charset val="128"/>
      <scheme val="minor"/>
    </font>
    <font>
      <sz val="9"/>
      <name val="ＭＳ Ｐゴシック"/>
      <family val="3"/>
      <charset val="128"/>
      <scheme val="minor"/>
    </font>
    <font>
      <sz val="9"/>
      <color rgb="FF0000FF"/>
      <name val="ＭＳ Ｐゴシック"/>
      <family val="3"/>
      <charset val="128"/>
      <scheme val="minor"/>
    </font>
    <font>
      <sz val="10"/>
      <name val="ＭＳ Ｐゴシック"/>
      <family val="3"/>
      <charset val="128"/>
    </font>
    <font>
      <sz val="11"/>
      <color rgb="FF0000FF"/>
      <name val="ＭＳ Ｐゴシック"/>
      <family val="3"/>
      <charset val="128"/>
      <scheme val="minor"/>
    </font>
    <font>
      <sz val="8"/>
      <color rgb="FF0000FF"/>
      <name val="ＭＳ Ｐゴシック"/>
      <family val="3"/>
      <charset val="128"/>
      <scheme val="minor"/>
    </font>
    <font>
      <sz val="9"/>
      <color rgb="FF0000FF"/>
      <name val="ＭＳ Ｐゴシック"/>
      <family val="3"/>
      <charset val="128"/>
    </font>
    <font>
      <sz val="9"/>
      <color rgb="FF0000FF"/>
      <name val="ＭＳ Ｐゴシック"/>
      <family val="2"/>
      <charset val="128"/>
      <scheme val="minor"/>
    </font>
    <font>
      <sz val="11"/>
      <color rgb="FF0000FF"/>
      <name val="ＭＳ Ｐゴシック"/>
      <family val="3"/>
      <charset val="128"/>
    </font>
    <font>
      <sz val="11"/>
      <name val="ＭＳ ゴシック"/>
      <family val="3"/>
      <charset val="128"/>
    </font>
    <font>
      <sz val="9"/>
      <color theme="1"/>
      <name val="ＭＳ Ｐゴシック"/>
      <family val="3"/>
      <charset val="128"/>
    </font>
    <font>
      <sz val="11"/>
      <name val="ＭＳ Ｐゴシック"/>
      <family val="3"/>
      <charset val="128"/>
      <scheme val="minor"/>
    </font>
    <font>
      <sz val="11"/>
      <color theme="1"/>
      <name val="ＭＳ Ｐゴシック"/>
      <family val="2"/>
      <charset val="128"/>
      <scheme val="minor"/>
    </font>
    <font>
      <sz val="8"/>
      <name val="ＭＳ Ｐゴシック"/>
      <family val="3"/>
      <charset val="128"/>
      <scheme val="minor"/>
    </font>
    <font>
      <b/>
      <sz val="11"/>
      <color theme="1"/>
      <name val="ＭＳ Ｐゴシック"/>
      <family val="2"/>
      <charset val="128"/>
      <scheme val="minor"/>
    </font>
    <font>
      <b/>
      <sz val="16"/>
      <name val="ＭＳ ゴシック"/>
      <family val="3"/>
      <charset val="128"/>
    </font>
  </fonts>
  <fills count="3">
    <fill>
      <patternFill patternType="none"/>
    </fill>
    <fill>
      <patternFill patternType="gray125"/>
    </fill>
    <fill>
      <patternFill patternType="solid">
        <fgColor rgb="FFFFFFCC"/>
        <bgColor indexed="64"/>
      </patternFill>
    </fill>
  </fills>
  <borders count="43">
    <border>
      <left/>
      <right/>
      <top/>
      <bottom/>
      <diagonal/>
    </border>
    <border>
      <left/>
      <right/>
      <top/>
      <bottom style="thin">
        <color indexed="64"/>
      </bottom>
      <diagonal/>
    </border>
    <border>
      <left/>
      <right/>
      <top style="thin">
        <color indexed="64"/>
      </top>
      <bottom/>
      <diagonal/>
    </border>
    <border>
      <left style="thin">
        <color indexed="64"/>
      </left>
      <right/>
      <top/>
      <bottom style="hair">
        <color indexed="64"/>
      </bottom>
      <diagonal/>
    </border>
    <border>
      <left/>
      <right/>
      <top style="hair">
        <color indexed="64"/>
      </top>
      <bottom style="hair">
        <color indexed="64"/>
      </bottom>
      <diagonal/>
    </border>
    <border>
      <left/>
      <right/>
      <top/>
      <bottom style="hair">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hair">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top/>
      <bottom style="hair">
        <color indexed="64"/>
      </bottom>
      <diagonal/>
    </border>
    <border>
      <left/>
      <right style="hair">
        <color auto="1"/>
      </right>
      <top/>
      <bottom style="hair">
        <color indexed="64"/>
      </bottom>
      <diagonal/>
    </border>
    <border>
      <left style="hair">
        <color auto="1"/>
      </left>
      <right/>
      <top/>
      <bottom style="thin">
        <color indexed="64"/>
      </bottom>
      <diagonal/>
    </border>
    <border>
      <left/>
      <right style="hair">
        <color auto="1"/>
      </right>
      <top/>
      <bottom style="thin">
        <color indexed="64"/>
      </bottom>
      <diagonal/>
    </border>
    <border>
      <left style="thin">
        <color auto="1"/>
      </left>
      <right style="thin">
        <color auto="1"/>
      </right>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thin">
        <color auto="1"/>
      </right>
      <top style="thin">
        <color auto="1"/>
      </top>
      <bottom style="hair">
        <color rgb="FF0000FF"/>
      </bottom>
      <diagonal/>
    </border>
    <border>
      <left style="thin">
        <color auto="1"/>
      </left>
      <right/>
      <top style="hair">
        <color auto="1"/>
      </top>
      <bottom style="hair">
        <color auto="1"/>
      </bottom>
      <diagonal/>
    </border>
    <border>
      <left style="thin">
        <color indexed="64"/>
      </left>
      <right style="thin">
        <color auto="1"/>
      </right>
      <top style="hair">
        <color indexed="64"/>
      </top>
      <bottom style="hair">
        <color indexed="64"/>
      </bottom>
      <diagonal/>
    </border>
    <border>
      <left style="thin">
        <color auto="1"/>
      </left>
      <right style="thin">
        <color auto="1"/>
      </right>
      <top style="hair">
        <color auto="1"/>
      </top>
      <bottom style="thin">
        <color auto="1"/>
      </bottom>
      <diagonal/>
    </border>
    <border>
      <left style="thin">
        <color auto="1"/>
      </left>
      <right/>
      <top/>
      <bottom style="hair">
        <color rgb="FF0000FF"/>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dashed">
        <color auto="1"/>
      </left>
      <right/>
      <top/>
      <bottom style="dotted">
        <color auto="1"/>
      </bottom>
      <diagonal/>
    </border>
    <border>
      <left/>
      <right/>
      <top/>
      <bottom style="dotted">
        <color auto="1"/>
      </bottom>
      <diagonal/>
    </border>
    <border>
      <left/>
      <right style="dashed">
        <color auto="1"/>
      </right>
      <top/>
      <bottom style="dotted">
        <color auto="1"/>
      </bottom>
      <diagonal/>
    </border>
  </borders>
  <cellStyleXfs count="4">
    <xf numFmtId="0" fontId="0" fillId="0" borderId="0">
      <alignment vertical="center"/>
    </xf>
    <xf numFmtId="0" fontId="1" fillId="0" borderId="0"/>
    <xf numFmtId="0" fontId="8" fillId="0" borderId="0"/>
    <xf numFmtId="38" fontId="28" fillId="0" borderId="0" applyFont="0" applyFill="0" applyBorder="0" applyAlignment="0" applyProtection="0">
      <alignment vertical="center"/>
    </xf>
  </cellStyleXfs>
  <cellXfs count="167">
    <xf numFmtId="0" fontId="0" fillId="0" borderId="0" xfId="0">
      <alignment vertical="center"/>
    </xf>
    <xf numFmtId="0" fontId="4" fillId="0" borderId="0" xfId="1" applyFont="1" applyAlignment="1">
      <alignment vertical="center"/>
    </xf>
    <xf numFmtId="0" fontId="1" fillId="0" borderId="0" xfId="1" applyAlignment="1">
      <alignment vertical="center"/>
    </xf>
    <xf numFmtId="3" fontId="4" fillId="0" borderId="0" xfId="1" applyNumberFormat="1" applyFont="1" applyAlignment="1">
      <alignment vertical="center"/>
    </xf>
    <xf numFmtId="176" fontId="4" fillId="0" borderId="0" xfId="1" applyNumberFormat="1" applyFont="1" applyAlignment="1">
      <alignment horizontal="left" vertical="center"/>
    </xf>
    <xf numFmtId="0" fontId="2" fillId="0" borderId="0" xfId="1" applyFont="1" applyAlignment="1">
      <alignment horizontal="center" vertical="center"/>
    </xf>
    <xf numFmtId="0" fontId="7" fillId="0" borderId="0" xfId="1" applyFont="1" applyAlignment="1">
      <alignment vertical="center" textRotation="255"/>
    </xf>
    <xf numFmtId="3" fontId="3" fillId="0" borderId="5" xfId="1" applyNumberFormat="1" applyFont="1" applyBorder="1" applyAlignment="1">
      <alignment vertical="center"/>
    </xf>
    <xf numFmtId="0" fontId="6" fillId="0" borderId="5" xfId="1" applyFont="1" applyBorder="1" applyAlignment="1">
      <alignment vertical="center"/>
    </xf>
    <xf numFmtId="0" fontId="6" fillId="0" borderId="4" xfId="1" applyFont="1" applyBorder="1" applyAlignment="1">
      <alignment vertical="center"/>
    </xf>
    <xf numFmtId="0" fontId="6" fillId="0" borderId="1" xfId="1" applyFont="1" applyBorder="1" applyAlignment="1">
      <alignment horizontal="centerContinuous" vertical="center"/>
    </xf>
    <xf numFmtId="0" fontId="10" fillId="0" borderId="0" xfId="2" applyFont="1" applyAlignment="1" applyProtection="1">
      <alignment horizontal="left" vertical="center"/>
      <protection locked="0"/>
    </xf>
    <xf numFmtId="3" fontId="6" fillId="0" borderId="0" xfId="1" applyNumberFormat="1" applyFont="1" applyAlignment="1">
      <alignment horizontal="center" vertical="center"/>
    </xf>
    <xf numFmtId="0" fontId="3" fillId="0" borderId="5" xfId="1" applyFont="1" applyBorder="1" applyAlignment="1">
      <alignment horizontal="center" vertical="center"/>
    </xf>
    <xf numFmtId="0" fontId="6" fillId="0" borderId="5" xfId="1" applyFont="1" applyBorder="1" applyAlignment="1">
      <alignment horizontal="center" vertical="center"/>
    </xf>
    <xf numFmtId="0" fontId="3" fillId="0" borderId="4" xfId="1" applyFont="1" applyBorder="1" applyAlignment="1">
      <alignment vertical="center"/>
    </xf>
    <xf numFmtId="0" fontId="6" fillId="0" borderId="4" xfId="1" applyFont="1" applyBorder="1" applyAlignment="1">
      <alignment horizontal="center" vertical="center"/>
    </xf>
    <xf numFmtId="0" fontId="6" fillId="0" borderId="6" xfId="1" applyFont="1" applyBorder="1" applyAlignment="1">
      <alignment vertical="center"/>
    </xf>
    <xf numFmtId="0" fontId="6" fillId="0" borderId="7" xfId="1" applyFont="1" applyBorder="1" applyAlignment="1">
      <alignment vertical="center"/>
    </xf>
    <xf numFmtId="0" fontId="6" fillId="0" borderId="8" xfId="1" applyFont="1" applyBorder="1" applyAlignment="1">
      <alignment vertical="center"/>
    </xf>
    <xf numFmtId="0" fontId="6" fillId="0" borderId="10" xfId="1" applyFont="1" applyBorder="1" applyAlignment="1">
      <alignment vertical="center"/>
    </xf>
    <xf numFmtId="0" fontId="6" fillId="0" borderId="11" xfId="1" applyFont="1" applyBorder="1" applyAlignment="1">
      <alignment vertical="center"/>
    </xf>
    <xf numFmtId="0" fontId="6" fillId="0" borderId="12" xfId="1" applyFont="1" applyBorder="1" applyAlignment="1">
      <alignment vertical="center"/>
    </xf>
    <xf numFmtId="0" fontId="6" fillId="0" borderId="13" xfId="1" applyFont="1" applyBorder="1" applyAlignment="1">
      <alignment vertical="center"/>
    </xf>
    <xf numFmtId="3" fontId="9" fillId="0" borderId="0" xfId="1" applyNumberFormat="1" applyFont="1" applyAlignment="1">
      <alignment vertical="center"/>
    </xf>
    <xf numFmtId="0" fontId="6" fillId="0" borderId="9" xfId="1" applyFont="1" applyBorder="1" applyAlignment="1">
      <alignment vertical="center"/>
    </xf>
    <xf numFmtId="0" fontId="6" fillId="0" borderId="0" xfId="1" applyFont="1" applyAlignment="1">
      <alignment vertical="center"/>
    </xf>
    <xf numFmtId="0" fontId="1" fillId="0" borderId="0" xfId="1"/>
    <xf numFmtId="0" fontId="1" fillId="0" borderId="0" xfId="1" applyAlignment="1">
      <alignment horizontal="center" vertical="center" textRotation="255"/>
    </xf>
    <xf numFmtId="0" fontId="6" fillId="0" borderId="18" xfId="1" applyFont="1" applyBorder="1" applyAlignment="1">
      <alignment vertical="center"/>
    </xf>
    <xf numFmtId="0" fontId="1" fillId="0" borderId="18" xfId="1" applyBorder="1"/>
    <xf numFmtId="0" fontId="6" fillId="0" borderId="0" xfId="1" applyFont="1" applyAlignment="1">
      <alignment horizontal="centerContinuous" vertical="center"/>
    </xf>
    <xf numFmtId="176" fontId="6" fillId="0" borderId="0" xfId="1" applyNumberFormat="1" applyFont="1" applyAlignment="1">
      <alignment vertical="center"/>
    </xf>
    <xf numFmtId="0" fontId="1" fillId="0" borderId="0" xfId="1" applyAlignment="1">
      <alignment vertical="center" textRotation="255"/>
    </xf>
    <xf numFmtId="0" fontId="10" fillId="0" borderId="17" xfId="2" applyFont="1" applyBorder="1" applyAlignment="1" applyProtection="1">
      <alignment horizontal="left" vertical="center"/>
      <protection locked="0"/>
    </xf>
    <xf numFmtId="0" fontId="1" fillId="0" borderId="18" xfId="1" applyBorder="1" applyAlignment="1">
      <alignment vertical="center"/>
    </xf>
    <xf numFmtId="181" fontId="6" fillId="0" borderId="0" xfId="1" applyNumberFormat="1" applyFont="1" applyAlignment="1">
      <alignment horizontal="center" vertical="center"/>
    </xf>
    <xf numFmtId="0" fontId="6" fillId="0" borderId="20" xfId="1" applyFont="1" applyBorder="1" applyAlignment="1">
      <alignment vertical="center"/>
    </xf>
    <xf numFmtId="0" fontId="6" fillId="0" borderId="1" xfId="1" applyFont="1" applyBorder="1" applyAlignment="1">
      <alignment vertical="center"/>
    </xf>
    <xf numFmtId="0" fontId="10" fillId="0" borderId="1" xfId="2" applyFont="1" applyBorder="1" applyAlignment="1" applyProtection="1">
      <alignment horizontal="left" vertical="center"/>
      <protection locked="0"/>
    </xf>
    <xf numFmtId="0" fontId="6" fillId="0" borderId="21" xfId="1" applyFont="1" applyBorder="1" applyAlignment="1">
      <alignment vertical="center"/>
    </xf>
    <xf numFmtId="0" fontId="4" fillId="0" borderId="15" xfId="1" applyFont="1" applyBorder="1" applyAlignment="1">
      <alignment vertical="center"/>
    </xf>
    <xf numFmtId="0" fontId="4" fillId="0" borderId="2" xfId="1" applyFont="1" applyBorder="1" applyAlignment="1">
      <alignment vertical="center"/>
    </xf>
    <xf numFmtId="0" fontId="4" fillId="0" borderId="16" xfId="1" applyFont="1" applyBorder="1" applyAlignment="1">
      <alignment vertical="center"/>
    </xf>
    <xf numFmtId="0" fontId="0" fillId="0" borderId="0" xfId="0" applyAlignment="1">
      <alignment horizontal="center" vertical="center" textRotation="255"/>
    </xf>
    <xf numFmtId="0" fontId="7" fillId="0" borderId="0" xfId="1" applyFont="1" applyAlignment="1">
      <alignment horizontal="center" vertical="center" textRotation="255"/>
    </xf>
    <xf numFmtId="0" fontId="13" fillId="0" borderId="0" xfId="1" applyFont="1" applyAlignment="1">
      <alignment vertical="center"/>
    </xf>
    <xf numFmtId="0" fontId="14" fillId="0" borderId="14" xfId="0" applyFont="1" applyBorder="1" applyAlignment="1">
      <alignment horizontal="center" vertical="center"/>
    </xf>
    <xf numFmtId="0" fontId="18" fillId="0" borderId="14" xfId="1" applyFont="1" applyBorder="1" applyAlignment="1">
      <alignment horizontal="center" vertical="center"/>
    </xf>
    <xf numFmtId="0" fontId="14" fillId="0" borderId="30" xfId="0" applyFont="1" applyBorder="1" applyAlignment="1">
      <alignment horizontal="center" vertical="center"/>
    </xf>
    <xf numFmtId="0" fontId="14" fillId="0" borderId="22" xfId="0" applyFont="1" applyBorder="1" applyAlignment="1">
      <alignment horizontal="center" vertical="center"/>
    </xf>
    <xf numFmtId="0" fontId="6" fillId="0" borderId="0" xfId="1" applyFont="1" applyAlignment="1">
      <alignment horizontal="center" vertical="center"/>
    </xf>
    <xf numFmtId="0" fontId="6" fillId="0" borderId="17" xfId="1" applyFont="1" applyBorder="1" applyAlignment="1">
      <alignment vertical="center"/>
    </xf>
    <xf numFmtId="0" fontId="6" fillId="0" borderId="1" xfId="1" applyFont="1" applyBorder="1" applyAlignment="1">
      <alignment horizontal="center" vertical="center"/>
    </xf>
    <xf numFmtId="179" fontId="6" fillId="0" borderId="0" xfId="1" applyNumberFormat="1" applyFont="1" applyAlignment="1">
      <alignment horizontal="left" vertical="center"/>
    </xf>
    <xf numFmtId="0" fontId="11" fillId="0" borderId="0" xfId="1" applyFont="1" applyAlignment="1">
      <alignment horizontal="center" vertical="center"/>
    </xf>
    <xf numFmtId="3" fontId="6" fillId="0" borderId="1" xfId="1" applyNumberFormat="1" applyFont="1" applyBorder="1" applyAlignment="1">
      <alignment horizontal="center" vertical="center"/>
    </xf>
    <xf numFmtId="0" fontId="10" fillId="0" borderId="0" xfId="2" applyFont="1" applyAlignment="1" applyProtection="1">
      <alignment vertical="center"/>
      <protection locked="0"/>
    </xf>
    <xf numFmtId="0" fontId="6" fillId="0" borderId="2" xfId="1" applyFont="1" applyBorder="1" applyAlignment="1">
      <alignment horizontal="center" vertical="center"/>
    </xf>
    <xf numFmtId="0" fontId="4" fillId="0" borderId="18" xfId="1" applyFont="1" applyBorder="1" applyAlignment="1">
      <alignment vertical="center"/>
    </xf>
    <xf numFmtId="0" fontId="0" fillId="0" borderId="4" xfId="0" applyBorder="1">
      <alignment vertical="center"/>
    </xf>
    <xf numFmtId="0" fontId="22" fillId="0" borderId="0" xfId="0" applyFont="1">
      <alignment vertical="center"/>
    </xf>
    <xf numFmtId="0" fontId="22" fillId="0" borderId="0" xfId="1" applyFont="1" applyAlignment="1">
      <alignment vertical="center"/>
    </xf>
    <xf numFmtId="3" fontId="22" fillId="0" borderId="0" xfId="1" applyNumberFormat="1" applyFont="1" applyAlignment="1">
      <alignment vertical="center"/>
    </xf>
    <xf numFmtId="0" fontId="25" fillId="0" borderId="17" xfId="1" applyFont="1" applyBorder="1" applyAlignment="1">
      <alignment vertical="center"/>
    </xf>
    <xf numFmtId="0" fontId="23" fillId="0" borderId="0" xfId="0" applyFont="1">
      <alignment vertical="center"/>
    </xf>
    <xf numFmtId="3" fontId="18" fillId="0" borderId="0" xfId="1" applyNumberFormat="1" applyFont="1" applyAlignment="1">
      <alignment horizontal="center" vertical="center"/>
    </xf>
    <xf numFmtId="0" fontId="4" fillId="0" borderId="1" xfId="1" applyFont="1" applyBorder="1" applyAlignment="1">
      <alignment vertical="center"/>
    </xf>
    <xf numFmtId="1" fontId="23" fillId="0" borderId="35" xfId="0" applyNumberFormat="1" applyFont="1" applyBorder="1">
      <alignment vertical="center"/>
    </xf>
    <xf numFmtId="1" fontId="23" fillId="0" borderId="36" xfId="0" applyNumberFormat="1" applyFont="1" applyBorder="1">
      <alignment vertical="center"/>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18" fillId="0" borderId="0" xfId="1" applyFont="1" applyAlignment="1">
      <alignment vertical="center"/>
    </xf>
    <xf numFmtId="0" fontId="17" fillId="0" borderId="1" xfId="1" applyFont="1" applyBorder="1" applyAlignment="1">
      <alignment vertical="center"/>
    </xf>
    <xf numFmtId="3" fontId="22" fillId="2" borderId="33" xfId="1" applyNumberFormat="1" applyFont="1" applyFill="1" applyBorder="1" applyAlignment="1">
      <alignment vertical="center"/>
    </xf>
    <xf numFmtId="3" fontId="22" fillId="2" borderId="30" xfId="1" applyNumberFormat="1" applyFont="1" applyFill="1" applyBorder="1" applyAlignment="1">
      <alignment vertical="center"/>
    </xf>
    <xf numFmtId="3" fontId="22" fillId="2" borderId="35" xfId="1" applyNumberFormat="1" applyFont="1" applyFill="1" applyBorder="1" applyAlignment="1">
      <alignment vertical="center"/>
    </xf>
    <xf numFmtId="38" fontId="18" fillId="2" borderId="35" xfId="3" applyFont="1" applyFill="1" applyBorder="1" applyAlignment="1">
      <alignment vertical="center"/>
    </xf>
    <xf numFmtId="38" fontId="18" fillId="2" borderId="36" xfId="3" applyFont="1" applyFill="1" applyBorder="1" applyAlignment="1">
      <alignment vertical="center"/>
    </xf>
    <xf numFmtId="0" fontId="6" fillId="0" borderId="40" xfId="1" applyFont="1" applyBorder="1" applyAlignment="1">
      <alignment vertical="center"/>
    </xf>
    <xf numFmtId="0" fontId="6" fillId="0" borderId="41" xfId="1" applyFont="1" applyBorder="1" applyAlignment="1">
      <alignment vertical="center"/>
    </xf>
    <xf numFmtId="0" fontId="6" fillId="0" borderId="42" xfId="1" applyFont="1" applyBorder="1" applyAlignment="1">
      <alignment vertical="center"/>
    </xf>
    <xf numFmtId="0" fontId="6" fillId="0" borderId="17" xfId="1" applyFont="1" applyBorder="1" applyAlignment="1">
      <alignment vertical="center"/>
    </xf>
    <xf numFmtId="0" fontId="6" fillId="0" borderId="0" xfId="1" applyFont="1" applyAlignment="1">
      <alignment vertical="center"/>
    </xf>
    <xf numFmtId="0" fontId="6" fillId="0" borderId="0" xfId="1" applyFont="1" applyAlignment="1">
      <alignment horizontal="center" vertical="center"/>
    </xf>
    <xf numFmtId="177" fontId="6" fillId="0" borderId="0" xfId="1" applyNumberFormat="1" applyFont="1" applyAlignment="1">
      <alignment horizontal="center" vertical="center"/>
    </xf>
    <xf numFmtId="177" fontId="3" fillId="0" borderId="0" xfId="1" applyNumberFormat="1" applyFont="1" applyAlignment="1">
      <alignment horizontal="center" vertical="center"/>
    </xf>
    <xf numFmtId="0" fontId="6" fillId="0" borderId="1" xfId="1" applyFont="1" applyBorder="1" applyAlignment="1">
      <alignment horizontal="center" vertical="center"/>
    </xf>
    <xf numFmtId="0" fontId="0" fillId="0" borderId="1" xfId="0" applyBorder="1" applyAlignment="1">
      <alignment horizontal="center" vertical="center"/>
    </xf>
    <xf numFmtId="176" fontId="6" fillId="0" borderId="0" xfId="0" applyNumberFormat="1" applyFont="1" applyAlignment="1">
      <alignment horizontal="left" vertical="center"/>
    </xf>
    <xf numFmtId="0" fontId="3" fillId="0" borderId="0" xfId="0" applyFont="1" applyAlignment="1">
      <alignment horizontal="left" vertical="center"/>
    </xf>
    <xf numFmtId="179" fontId="6" fillId="0" borderId="0" xfId="0" applyNumberFormat="1" applyFont="1" applyAlignment="1">
      <alignment horizontal="left" vertical="center"/>
    </xf>
    <xf numFmtId="3" fontId="6" fillId="0" borderId="2" xfId="1" applyNumberFormat="1" applyFont="1" applyBorder="1" applyAlignment="1">
      <alignment horizontal="center" vertical="center"/>
    </xf>
    <xf numFmtId="176" fontId="6" fillId="0" borderId="0" xfId="1" applyNumberFormat="1" applyFont="1" applyAlignment="1">
      <alignment horizontal="left" vertical="center"/>
    </xf>
    <xf numFmtId="0" fontId="3" fillId="0" borderId="0" xfId="1" applyFont="1" applyAlignment="1">
      <alignment horizontal="left" vertical="center"/>
    </xf>
    <xf numFmtId="0" fontId="10" fillId="0" borderId="0" xfId="2" applyFont="1" applyAlignment="1" applyProtection="1">
      <alignment vertical="center"/>
      <protection locked="0"/>
    </xf>
    <xf numFmtId="0" fontId="0" fillId="0" borderId="0" xfId="0">
      <alignment vertical="center"/>
    </xf>
    <xf numFmtId="0" fontId="3" fillId="0" borderId="0" xfId="1" applyFont="1" applyAlignment="1">
      <alignment vertical="center"/>
    </xf>
    <xf numFmtId="0" fontId="6" fillId="0" borderId="0" xfId="1" applyFont="1" applyAlignment="1">
      <alignment horizontal="center" vertical="center" wrapText="1"/>
    </xf>
    <xf numFmtId="182" fontId="6" fillId="0" borderId="0" xfId="1" applyNumberFormat="1" applyFont="1" applyAlignment="1">
      <alignment horizontal="center" vertical="center"/>
    </xf>
    <xf numFmtId="0" fontId="0" fillId="0" borderId="0" xfId="0" applyAlignment="1">
      <alignment horizontal="center" vertical="center"/>
    </xf>
    <xf numFmtId="3" fontId="6" fillId="0" borderId="1" xfId="1" applyNumberFormat="1" applyFont="1" applyBorder="1" applyAlignment="1">
      <alignment horizontal="center" vertical="center"/>
    </xf>
    <xf numFmtId="178" fontId="6" fillId="0" borderId="0" xfId="1" applyNumberFormat="1" applyFont="1" applyAlignment="1">
      <alignment horizontal="center" vertical="center"/>
    </xf>
    <xf numFmtId="178" fontId="6" fillId="0" borderId="0" xfId="1" applyNumberFormat="1" applyFont="1" applyAlignment="1">
      <alignment vertical="center"/>
    </xf>
    <xf numFmtId="180" fontId="6" fillId="0" borderId="0" xfId="1" applyNumberFormat="1" applyFont="1" applyAlignment="1">
      <alignment horizontal="center" vertical="center"/>
    </xf>
    <xf numFmtId="180" fontId="6" fillId="0" borderId="0" xfId="1" applyNumberFormat="1" applyFont="1" applyAlignment="1">
      <alignment vertical="center"/>
    </xf>
    <xf numFmtId="0" fontId="0" fillId="0" borderId="0" xfId="0" applyAlignment="1">
      <alignment horizontal="left" vertical="center"/>
    </xf>
    <xf numFmtId="0" fontId="15" fillId="0" borderId="3" xfId="1" applyFont="1" applyBorder="1" applyAlignment="1">
      <alignment horizontal="distributed" vertical="center"/>
    </xf>
    <xf numFmtId="0" fontId="19" fillId="0" borderId="5" xfId="1" applyFont="1" applyBorder="1" applyAlignment="1">
      <alignment horizontal="distributed" vertical="center"/>
    </xf>
    <xf numFmtId="0" fontId="15" fillId="0" borderId="34" xfId="1" applyFont="1" applyBorder="1" applyAlignment="1">
      <alignment horizontal="distributed" vertical="center"/>
    </xf>
    <xf numFmtId="0" fontId="19" fillId="0" borderId="4" xfId="1" applyFont="1" applyBorder="1" applyAlignment="1">
      <alignment horizontal="distributed" vertical="center"/>
    </xf>
    <xf numFmtId="0" fontId="15" fillId="0" borderId="36" xfId="1" applyFont="1" applyBorder="1" applyAlignment="1">
      <alignment horizontal="distributed" vertical="center"/>
    </xf>
    <xf numFmtId="0" fontId="19" fillId="0" borderId="36" xfId="1" applyFont="1" applyBorder="1" applyAlignment="1">
      <alignment horizontal="distributed" vertical="center"/>
    </xf>
    <xf numFmtId="179" fontId="6" fillId="0" borderId="0" xfId="1" applyNumberFormat="1" applyFont="1" applyAlignment="1">
      <alignment horizontal="left" vertical="center"/>
    </xf>
    <xf numFmtId="0" fontId="6" fillId="0" borderId="2" xfId="1" applyFont="1" applyBorder="1" applyAlignment="1">
      <alignment horizontal="center" vertical="center"/>
    </xf>
    <xf numFmtId="177" fontId="6" fillId="0" borderId="0" xfId="1" applyNumberFormat="1" applyFont="1" applyAlignment="1">
      <alignment vertical="center"/>
    </xf>
    <xf numFmtId="177" fontId="3" fillId="0" borderId="0" xfId="1" applyNumberFormat="1" applyFont="1" applyAlignment="1">
      <alignment vertical="center"/>
    </xf>
    <xf numFmtId="0" fontId="11" fillId="0" borderId="17" xfId="1" applyFont="1"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2" fontId="17" fillId="0" borderId="1" xfId="1" applyNumberFormat="1" applyFont="1" applyBorder="1" applyAlignment="1">
      <alignment vertical="center"/>
    </xf>
    <xf numFmtId="2" fontId="16" fillId="0" borderId="1" xfId="0" applyNumberFormat="1" applyFont="1" applyBorder="1">
      <alignment vertical="center"/>
    </xf>
    <xf numFmtId="2" fontId="17" fillId="0" borderId="28" xfId="1" quotePrefix="1" applyNumberFormat="1" applyFont="1" applyBorder="1" applyAlignment="1">
      <alignment horizontal="center" vertical="center"/>
    </xf>
    <xf numFmtId="0" fontId="16" fillId="0" borderId="29" xfId="0" applyFont="1" applyBorder="1" applyAlignment="1">
      <alignment horizontal="center" vertical="center"/>
    </xf>
    <xf numFmtId="1" fontId="17" fillId="0" borderId="1" xfId="1" applyNumberFormat="1" applyFont="1" applyBorder="1" applyAlignment="1">
      <alignment vertical="center"/>
    </xf>
    <xf numFmtId="1" fontId="17" fillId="0" borderId="21" xfId="1" applyNumberFormat="1" applyFont="1" applyBorder="1" applyAlignment="1">
      <alignment vertical="center"/>
    </xf>
    <xf numFmtId="2" fontId="17" fillId="0" borderId="17" xfId="1" applyNumberFormat="1" applyFont="1" applyBorder="1" applyAlignment="1">
      <alignment vertical="center"/>
    </xf>
    <xf numFmtId="0" fontId="16" fillId="0" borderId="0" xfId="0" applyFont="1">
      <alignment vertical="center"/>
    </xf>
    <xf numFmtId="2" fontId="17" fillId="0" borderId="0" xfId="1" applyNumberFormat="1" applyFont="1" applyAlignment="1">
      <alignment vertical="center"/>
    </xf>
    <xf numFmtId="2" fontId="17" fillId="0" borderId="5" xfId="1" applyNumberFormat="1" applyFont="1" applyBorder="1" applyAlignment="1">
      <alignment vertical="center"/>
    </xf>
    <xf numFmtId="2" fontId="16" fillId="0" borderId="5" xfId="0" applyNumberFormat="1" applyFont="1" applyBorder="1">
      <alignment vertical="center"/>
    </xf>
    <xf numFmtId="1" fontId="17" fillId="0" borderId="26" xfId="1" applyNumberFormat="1" applyFont="1" applyBorder="1" applyAlignment="1">
      <alignment vertical="center"/>
    </xf>
    <xf numFmtId="0" fontId="27" fillId="0" borderId="27" xfId="0" applyFont="1" applyBorder="1">
      <alignment vertical="center"/>
    </xf>
    <xf numFmtId="1" fontId="17" fillId="0" borderId="5" xfId="1" applyNumberFormat="1" applyFont="1" applyBorder="1" applyAlignment="1">
      <alignment vertical="center"/>
    </xf>
    <xf numFmtId="1" fontId="17" fillId="0" borderId="19" xfId="1" applyNumberFormat="1" applyFont="1" applyBorder="1" applyAlignment="1">
      <alignment vertical="center"/>
    </xf>
    <xf numFmtId="0" fontId="17" fillId="0" borderId="17" xfId="1" applyFont="1" applyBorder="1" applyAlignment="1">
      <alignment vertical="center"/>
    </xf>
    <xf numFmtId="0" fontId="17" fillId="0" borderId="0" xfId="1" applyFont="1" applyAlignment="1">
      <alignment vertical="center"/>
    </xf>
    <xf numFmtId="0" fontId="18" fillId="0" borderId="0" xfId="1" applyFont="1" applyAlignment="1">
      <alignment vertical="center"/>
    </xf>
    <xf numFmtId="0" fontId="20" fillId="0" borderId="0" xfId="0" applyFont="1">
      <alignment vertical="center"/>
    </xf>
    <xf numFmtId="0" fontId="17" fillId="0" borderId="25" xfId="1" applyFont="1" applyBorder="1" applyAlignment="1">
      <alignment horizontal="center" vertical="center"/>
    </xf>
    <xf numFmtId="0" fontId="0" fillId="0" borderId="32" xfId="0" applyBorder="1" applyAlignment="1">
      <alignment horizontal="center" vertical="center"/>
    </xf>
    <xf numFmtId="0" fontId="29" fillId="0" borderId="31" xfId="1" applyFont="1" applyBorder="1" applyAlignment="1">
      <alignment horizontal="center" vertical="center"/>
    </xf>
    <xf numFmtId="0" fontId="27" fillId="0" borderId="32" xfId="0" applyFont="1" applyBorder="1" applyAlignment="1">
      <alignment horizontal="center" vertical="center"/>
    </xf>
    <xf numFmtId="0" fontId="17" fillId="0" borderId="31" xfId="1" applyFont="1" applyBorder="1" applyAlignment="1">
      <alignment horizontal="center" vertical="center"/>
    </xf>
    <xf numFmtId="0" fontId="0" fillId="0" borderId="24" xfId="0" applyBorder="1" applyAlignment="1">
      <alignment horizontal="center" vertical="center"/>
    </xf>
    <xf numFmtId="0" fontId="17" fillId="0" borderId="17" xfId="1" applyFont="1" applyBorder="1" applyAlignment="1">
      <alignment horizontal="center" vertical="center"/>
    </xf>
    <xf numFmtId="0" fontId="21" fillId="0" borderId="0" xfId="1" applyFont="1" applyAlignment="1">
      <alignment horizontal="center" vertical="center"/>
    </xf>
    <xf numFmtId="0" fontId="11" fillId="0" borderId="0" xfId="1" applyFont="1" applyAlignment="1">
      <alignment horizontal="center" vertical="center"/>
    </xf>
    <xf numFmtId="0" fontId="20" fillId="0" borderId="1" xfId="1" applyFont="1" applyBorder="1" applyAlignment="1">
      <alignment horizontal="center" vertical="center"/>
    </xf>
    <xf numFmtId="0" fontId="20" fillId="0" borderId="0" xfId="1" applyFont="1" applyAlignment="1">
      <alignment horizontal="center" vertical="center"/>
    </xf>
    <xf numFmtId="0" fontId="17" fillId="0" borderId="23" xfId="1"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0" xfId="0" applyFont="1" applyAlignment="1">
      <alignment horizontal="center" vertical="center"/>
    </xf>
    <xf numFmtId="0" fontId="17" fillId="0" borderId="0" xfId="1" applyFont="1" applyAlignment="1">
      <alignment horizontal="center" vertical="center"/>
    </xf>
    <xf numFmtId="0" fontId="20" fillId="0" borderId="0" xfId="0" applyFont="1" applyAlignment="1">
      <alignment horizontal="center" vertical="center"/>
    </xf>
    <xf numFmtId="0" fontId="24" fillId="0" borderId="1" xfId="1" applyFont="1" applyBorder="1" applyAlignment="1">
      <alignment horizontal="center" vertical="center"/>
    </xf>
    <xf numFmtId="0" fontId="15" fillId="0" borderId="15" xfId="1" applyFont="1" applyBorder="1" applyAlignment="1">
      <alignment horizontal="center" vertical="center"/>
    </xf>
    <xf numFmtId="0" fontId="15" fillId="0" borderId="17" xfId="1" applyFont="1" applyBorder="1" applyAlignment="1">
      <alignment horizontal="center" vertical="center"/>
    </xf>
    <xf numFmtId="0" fontId="15" fillId="0" borderId="37" xfId="1" applyFont="1" applyBorder="1" applyAlignment="1">
      <alignment horizontal="center" vertical="center"/>
    </xf>
    <xf numFmtId="1" fontId="17" fillId="0" borderId="0" xfId="1" applyNumberFormat="1" applyFont="1" applyAlignment="1">
      <alignment vertical="center"/>
    </xf>
    <xf numFmtId="1" fontId="16" fillId="0" borderId="0" xfId="0" applyNumberFormat="1" applyFont="1">
      <alignment vertical="center"/>
    </xf>
    <xf numFmtId="1" fontId="18" fillId="0" borderId="0" xfId="1" applyNumberFormat="1" applyFont="1" applyAlignment="1">
      <alignment vertical="center"/>
    </xf>
    <xf numFmtId="0" fontId="31" fillId="0" borderId="17" xfId="1" applyFont="1" applyBorder="1" applyAlignment="1">
      <alignment horizontal="center" vertical="center"/>
    </xf>
    <xf numFmtId="0" fontId="30" fillId="0" borderId="0" xfId="0" applyFont="1" applyAlignment="1">
      <alignment horizontal="center" vertical="center"/>
    </xf>
    <xf numFmtId="0" fontId="30" fillId="0" borderId="18" xfId="0" applyFont="1" applyBorder="1" applyAlignment="1">
      <alignment horizontal="center" vertical="center"/>
    </xf>
    <xf numFmtId="0" fontId="31" fillId="0" borderId="0" xfId="1" applyFont="1" applyAlignment="1">
      <alignment horizontal="center" vertical="center"/>
    </xf>
  </cellXfs>
  <cellStyles count="4">
    <cellStyle name="桁区切り" xfId="3" builtinId="6"/>
    <cellStyle name="標準" xfId="0" builtinId="0"/>
    <cellStyle name="標準 2" xfId="1" xr:uid="{00000000-0005-0000-0000-000002000000}"/>
    <cellStyle name="標準_KYO-H7A9" xfId="2" xr:uid="{00000000-0005-0000-0000-000003000000}"/>
  </cellStyles>
  <dxfs count="0"/>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Z107"/>
  <sheetViews>
    <sheetView showWhiteSpace="0" topLeftCell="C1" zoomScaleNormal="100" workbookViewId="0">
      <selection activeCell="K7" sqref="K7:L7"/>
    </sheetView>
  </sheetViews>
  <sheetFormatPr defaultRowHeight="13.2" x14ac:dyDescent="0.2"/>
  <cols>
    <col min="1" max="1" width="4.6640625" customWidth="1"/>
    <col min="2" max="2" width="12.6640625" customWidth="1"/>
    <col min="3" max="3" width="5.21875" customWidth="1"/>
    <col min="4" max="4" width="10.6640625" customWidth="1"/>
    <col min="5" max="5" width="3.6640625" customWidth="1"/>
    <col min="6" max="6" width="7.21875" customWidth="1"/>
    <col min="7" max="10" width="3.6640625" customWidth="1"/>
    <col min="11" max="11" width="5.21875" customWidth="1"/>
    <col min="12" max="12" width="3.6640625" customWidth="1"/>
    <col min="13" max="13" width="4.21875" customWidth="1"/>
    <col min="14" max="14" width="2.6640625" customWidth="1"/>
    <col min="15" max="16" width="3.6640625" customWidth="1"/>
    <col min="17" max="18" width="3.88671875" customWidth="1"/>
    <col min="19" max="20" width="4.21875" customWidth="1"/>
    <col min="21" max="24" width="3.6640625" customWidth="1"/>
    <col min="25" max="25" width="1.6640625" customWidth="1"/>
    <col min="26" max="26" width="2.6640625" customWidth="1"/>
  </cols>
  <sheetData>
    <row r="1" spans="1:26" ht="20.100000000000001" customHeight="1" x14ac:dyDescent="0.15">
      <c r="A1" s="27"/>
      <c r="B1" s="27"/>
      <c r="C1" s="27"/>
      <c r="D1" s="27"/>
      <c r="E1" s="27"/>
      <c r="F1" s="27"/>
      <c r="G1" s="27"/>
      <c r="H1" s="27"/>
      <c r="I1" s="27"/>
      <c r="J1" s="27"/>
      <c r="K1" s="27"/>
      <c r="L1" s="27"/>
      <c r="M1" s="27"/>
      <c r="N1" s="27"/>
      <c r="O1" s="27"/>
      <c r="P1" s="27"/>
      <c r="Q1" s="27"/>
      <c r="R1" s="27"/>
      <c r="S1" s="27"/>
      <c r="T1" s="27"/>
      <c r="U1" s="27"/>
      <c r="V1" s="27"/>
      <c r="W1" s="27"/>
      <c r="X1" s="27"/>
      <c r="Y1" s="5"/>
      <c r="Z1" s="27"/>
    </row>
    <row r="2" spans="1:26" ht="20.100000000000001" customHeight="1" x14ac:dyDescent="0.2">
      <c r="A2" s="26"/>
      <c r="B2" s="147" t="s">
        <v>53</v>
      </c>
      <c r="C2" s="147"/>
      <c r="D2" s="147"/>
      <c r="E2" s="147"/>
      <c r="F2" s="147"/>
      <c r="G2" s="147"/>
      <c r="H2" s="147"/>
      <c r="I2" s="147"/>
      <c r="J2" s="147"/>
      <c r="K2" s="147"/>
      <c r="L2" s="147"/>
      <c r="M2" s="147"/>
      <c r="N2" s="147"/>
      <c r="O2" s="147"/>
      <c r="P2" s="147"/>
      <c r="Q2" s="147"/>
      <c r="R2" s="147"/>
      <c r="S2" s="147"/>
      <c r="T2" s="147"/>
      <c r="U2" s="147"/>
      <c r="V2" s="147"/>
      <c r="W2" s="147"/>
      <c r="X2" s="147"/>
      <c r="Y2" s="1"/>
      <c r="Z2" s="1"/>
    </row>
    <row r="3" spans="1:26" ht="10.050000000000001" customHeight="1" x14ac:dyDescent="0.2">
      <c r="A3" s="26"/>
      <c r="B3" s="55"/>
      <c r="C3" s="55"/>
      <c r="D3" s="55"/>
      <c r="E3" s="55"/>
      <c r="F3" s="55"/>
      <c r="G3" s="55"/>
      <c r="H3" s="55"/>
      <c r="I3" s="55"/>
      <c r="J3" s="55"/>
      <c r="K3" s="55"/>
      <c r="L3" s="55"/>
      <c r="M3" s="55"/>
      <c r="N3" s="55"/>
      <c r="O3" s="55"/>
      <c r="P3" s="55"/>
      <c r="Q3" s="55"/>
      <c r="R3" s="55"/>
      <c r="S3" s="55"/>
      <c r="T3" s="55"/>
      <c r="U3" s="55"/>
      <c r="V3" s="55"/>
      <c r="W3" s="55"/>
      <c r="X3" s="55"/>
      <c r="Y3" s="1"/>
      <c r="Z3" s="1"/>
    </row>
    <row r="4" spans="1:26" x14ac:dyDescent="0.15">
      <c r="A4" s="26"/>
      <c r="B4" s="156" t="s">
        <v>0</v>
      </c>
      <c r="C4" s="88"/>
      <c r="D4" s="88"/>
      <c r="F4" s="73" t="s">
        <v>61</v>
      </c>
      <c r="G4" s="67"/>
      <c r="H4" s="67"/>
      <c r="I4" s="67"/>
      <c r="J4" s="67"/>
      <c r="K4" s="1"/>
      <c r="L4" s="148"/>
      <c r="M4" s="149"/>
      <c r="N4" s="149"/>
      <c r="O4" s="149"/>
      <c r="P4" s="149"/>
      <c r="Q4" s="149"/>
      <c r="R4" s="149"/>
      <c r="S4" s="149"/>
      <c r="T4" s="1"/>
      <c r="U4" s="1"/>
      <c r="V4" s="1"/>
      <c r="W4" s="1"/>
      <c r="X4" s="2"/>
      <c r="Y4" s="2"/>
      <c r="Z4" s="27"/>
    </row>
    <row r="5" spans="1:26" x14ac:dyDescent="0.15">
      <c r="A5" s="26"/>
      <c r="B5" s="157" t="s">
        <v>55</v>
      </c>
      <c r="C5" s="70" t="s">
        <v>57</v>
      </c>
      <c r="D5" s="74">
        <v>3800</v>
      </c>
      <c r="F5" s="47" t="s">
        <v>46</v>
      </c>
      <c r="G5" s="150" t="s">
        <v>50</v>
      </c>
      <c r="H5" s="151"/>
      <c r="I5" s="151"/>
      <c r="J5" s="151"/>
      <c r="K5" s="151"/>
      <c r="L5" s="152"/>
      <c r="M5" s="145"/>
      <c r="N5" s="153"/>
      <c r="O5" s="153"/>
      <c r="P5" s="153"/>
      <c r="Q5" s="153"/>
      <c r="R5" s="153"/>
      <c r="S5" s="154"/>
      <c r="T5" s="153"/>
      <c r="U5" s="153"/>
      <c r="V5" s="153"/>
      <c r="W5" s="153"/>
      <c r="X5" s="153"/>
      <c r="Y5" s="2"/>
      <c r="Z5" s="27"/>
    </row>
    <row r="6" spans="1:26" x14ac:dyDescent="0.2">
      <c r="A6" s="26"/>
      <c r="B6" s="158"/>
      <c r="C6" s="71" t="s">
        <v>58</v>
      </c>
      <c r="D6" s="75">
        <v>3800</v>
      </c>
      <c r="E6" s="24" t="s">
        <v>71</v>
      </c>
      <c r="F6" s="48" t="s">
        <v>46</v>
      </c>
      <c r="G6" s="139" t="s">
        <v>47</v>
      </c>
      <c r="H6" s="140"/>
      <c r="I6" s="141" t="s">
        <v>51</v>
      </c>
      <c r="J6" s="142"/>
      <c r="K6" s="143" t="s">
        <v>50</v>
      </c>
      <c r="L6" s="144"/>
      <c r="M6" s="145"/>
      <c r="N6" s="100"/>
      <c r="O6" s="146"/>
      <c r="P6" s="100"/>
      <c r="Q6" s="154"/>
      <c r="R6" s="153"/>
      <c r="S6" s="154"/>
      <c r="T6" s="153"/>
      <c r="U6" s="146"/>
      <c r="V6" s="155"/>
      <c r="W6" s="154"/>
      <c r="X6" s="153"/>
    </row>
    <row r="7" spans="1:26" x14ac:dyDescent="0.15">
      <c r="A7" s="26"/>
      <c r="B7" s="158"/>
      <c r="C7" s="71" t="s">
        <v>59</v>
      </c>
      <c r="D7" s="76">
        <v>3800</v>
      </c>
      <c r="E7" s="65" t="s">
        <v>72</v>
      </c>
      <c r="F7" s="49" t="s">
        <v>49</v>
      </c>
      <c r="G7" s="129">
        <v>271</v>
      </c>
      <c r="H7" s="130"/>
      <c r="I7" s="131">
        <v>11</v>
      </c>
      <c r="J7" s="132"/>
      <c r="K7" s="133">
        <f>G7-I7</f>
        <v>260</v>
      </c>
      <c r="L7" s="134"/>
      <c r="M7" s="135"/>
      <c r="N7" s="136"/>
      <c r="O7" s="137"/>
      <c r="P7" s="138"/>
      <c r="Q7" s="136"/>
      <c r="R7" s="127"/>
      <c r="S7" s="136"/>
      <c r="T7" s="127"/>
      <c r="U7" s="162"/>
      <c r="V7" s="162"/>
      <c r="W7" s="136"/>
      <c r="X7" s="127"/>
      <c r="Y7" s="2"/>
      <c r="Z7" s="27"/>
    </row>
    <row r="8" spans="1:26" x14ac:dyDescent="0.15">
      <c r="A8" s="26"/>
      <c r="B8" s="158"/>
      <c r="C8" s="71" t="s">
        <v>66</v>
      </c>
      <c r="D8" s="77">
        <v>3800</v>
      </c>
      <c r="F8" s="50" t="s">
        <v>48</v>
      </c>
      <c r="G8" s="120">
        <f>ROUNDDOWN(G7/12,2)</f>
        <v>22.58</v>
      </c>
      <c r="H8" s="121"/>
      <c r="I8" s="122" t="s">
        <v>62</v>
      </c>
      <c r="J8" s="123"/>
      <c r="K8" s="124">
        <f>ROUNDDOWN(G8,0)</f>
        <v>22</v>
      </c>
      <c r="L8" s="125"/>
      <c r="M8" s="126"/>
      <c r="N8" s="127"/>
      <c r="O8" s="128"/>
      <c r="P8" s="127"/>
      <c r="Q8" s="160"/>
      <c r="R8" s="161"/>
      <c r="S8" s="128"/>
      <c r="T8" s="127"/>
      <c r="U8" s="128"/>
      <c r="V8" s="127"/>
      <c r="W8" s="160"/>
      <c r="X8" s="161"/>
      <c r="Y8" s="2"/>
      <c r="Z8" s="27"/>
    </row>
    <row r="9" spans="1:26" x14ac:dyDescent="0.15">
      <c r="A9" s="26"/>
      <c r="B9" s="159"/>
      <c r="C9" s="71" t="s">
        <v>60</v>
      </c>
      <c r="D9" s="78">
        <v>3800</v>
      </c>
      <c r="E9" s="66" t="s">
        <v>52</v>
      </c>
      <c r="F9" s="61" t="s">
        <v>74</v>
      </c>
      <c r="G9" s="1"/>
      <c r="H9" s="1"/>
      <c r="I9" s="1"/>
      <c r="J9" s="1"/>
      <c r="K9" s="1"/>
      <c r="L9" s="1"/>
      <c r="M9" s="1"/>
      <c r="N9" s="1"/>
      <c r="O9" s="1"/>
      <c r="P9" s="1"/>
      <c r="Q9" s="1"/>
      <c r="R9" s="1"/>
      <c r="S9" s="1"/>
      <c r="T9" s="1"/>
      <c r="U9" s="1"/>
      <c r="V9" s="1"/>
      <c r="W9" s="1"/>
      <c r="X9" s="1"/>
      <c r="Y9" s="27"/>
      <c r="Z9" s="27"/>
    </row>
    <row r="10" spans="1:26" ht="13.5" customHeight="1" x14ac:dyDescent="0.2">
      <c r="A10" s="26"/>
      <c r="B10" s="107" t="s">
        <v>1</v>
      </c>
      <c r="C10" s="108"/>
      <c r="D10" s="75">
        <v>0</v>
      </c>
      <c r="E10" s="24"/>
      <c r="F10" s="65" t="s">
        <v>75</v>
      </c>
      <c r="G10" s="1"/>
      <c r="H10" s="46"/>
      <c r="I10" s="46"/>
      <c r="J10" s="46"/>
      <c r="K10" s="46"/>
      <c r="L10" s="46"/>
      <c r="M10" s="46"/>
      <c r="N10" s="46"/>
      <c r="O10" s="46"/>
      <c r="P10" s="46"/>
      <c r="Q10" s="46"/>
      <c r="R10" s="46"/>
      <c r="S10" s="46"/>
      <c r="T10" s="46"/>
      <c r="U10" s="46"/>
      <c r="V10" s="46"/>
      <c r="W10" s="46"/>
      <c r="X10" s="1"/>
      <c r="Y10" s="2"/>
      <c r="Z10" s="2"/>
    </row>
    <row r="11" spans="1:26" ht="13.5" customHeight="1" x14ac:dyDescent="0.2">
      <c r="A11" s="26"/>
      <c r="B11" s="109" t="s">
        <v>2</v>
      </c>
      <c r="C11" s="110"/>
      <c r="D11" s="76">
        <v>0</v>
      </c>
      <c r="E11" s="3"/>
      <c r="F11" s="61" t="s">
        <v>65</v>
      </c>
      <c r="G11" s="1"/>
      <c r="H11" s="46"/>
      <c r="I11" s="46"/>
      <c r="J11" s="46"/>
      <c r="K11" s="46"/>
      <c r="L11" s="46"/>
      <c r="M11" s="46"/>
      <c r="N11" s="46"/>
      <c r="O11" s="46"/>
      <c r="P11" s="46"/>
      <c r="Q11" s="46"/>
      <c r="R11" s="46"/>
      <c r="S11" s="46"/>
      <c r="T11" s="46"/>
      <c r="U11" s="46"/>
      <c r="V11" s="46"/>
      <c r="W11" s="46"/>
      <c r="X11" s="1"/>
      <c r="Y11" s="2"/>
      <c r="Z11" s="2"/>
    </row>
    <row r="12" spans="1:26" ht="13.5" customHeight="1" x14ac:dyDescent="0.2">
      <c r="A12" s="26"/>
      <c r="B12" s="109" t="s">
        <v>4</v>
      </c>
      <c r="C12" s="110"/>
      <c r="D12" s="68">
        <f>K7</f>
        <v>260</v>
      </c>
      <c r="E12" s="1"/>
      <c r="F12" s="62" t="s">
        <v>67</v>
      </c>
      <c r="G12" s="1"/>
      <c r="H12" s="1"/>
      <c r="I12" s="1"/>
      <c r="J12" s="1"/>
      <c r="K12" s="1"/>
      <c r="L12" s="1"/>
      <c r="M12" s="1"/>
      <c r="N12" s="1"/>
      <c r="O12" s="1"/>
      <c r="P12" s="1"/>
      <c r="Q12" s="1"/>
      <c r="R12" s="1"/>
      <c r="S12" s="1"/>
      <c r="T12" s="1"/>
      <c r="U12" s="1"/>
      <c r="V12" s="1"/>
      <c r="W12" s="1"/>
      <c r="X12" s="1"/>
      <c r="Y12" s="1"/>
      <c r="Z12" s="1"/>
    </row>
    <row r="13" spans="1:26" ht="13.5" customHeight="1" x14ac:dyDescent="0.2">
      <c r="A13" s="26"/>
      <c r="B13" s="111" t="s">
        <v>3</v>
      </c>
      <c r="C13" s="112"/>
      <c r="D13" s="69">
        <f>K8</f>
        <v>22</v>
      </c>
      <c r="E13" s="1"/>
      <c r="F13" s="62" t="s">
        <v>68</v>
      </c>
      <c r="G13" s="1"/>
      <c r="H13" s="1"/>
      <c r="I13" s="1"/>
      <c r="J13" s="1"/>
      <c r="K13" s="1"/>
      <c r="L13" s="1"/>
      <c r="M13" s="1"/>
      <c r="N13" s="1"/>
      <c r="O13" s="1"/>
      <c r="P13" s="1"/>
      <c r="Q13" s="1"/>
      <c r="R13" s="1"/>
      <c r="S13" s="1"/>
      <c r="T13" s="1"/>
      <c r="U13" s="1"/>
      <c r="V13" s="1"/>
      <c r="W13" s="1"/>
      <c r="X13" s="1"/>
      <c r="Y13" s="1"/>
      <c r="Z13" s="1"/>
    </row>
    <row r="14" spans="1:26" ht="13.5" customHeight="1" x14ac:dyDescent="0.2">
      <c r="A14" s="26"/>
      <c r="B14" s="63" t="s">
        <v>63</v>
      </c>
      <c r="C14" s="1"/>
      <c r="D14" s="1"/>
      <c r="E14" s="1"/>
      <c r="F14" s="62" t="s">
        <v>69</v>
      </c>
      <c r="G14" s="1"/>
      <c r="H14" s="1"/>
      <c r="I14" s="1"/>
      <c r="J14" s="1"/>
      <c r="K14" s="1"/>
      <c r="L14" s="1"/>
      <c r="M14" s="1"/>
      <c r="N14" s="1"/>
      <c r="O14" s="1"/>
      <c r="P14" s="1"/>
      <c r="Q14" s="1"/>
      <c r="R14" s="1"/>
      <c r="S14" s="1"/>
      <c r="T14" s="1"/>
      <c r="U14" s="1"/>
      <c r="V14" s="1"/>
      <c r="W14" s="1"/>
      <c r="X14" s="1"/>
      <c r="Y14" s="1"/>
      <c r="Z14" s="1"/>
    </row>
    <row r="15" spans="1:26" ht="13.5" customHeight="1" x14ac:dyDescent="0.15">
      <c r="A15" s="26"/>
      <c r="B15" s="72" t="s">
        <v>64</v>
      </c>
      <c r="C15" s="1"/>
      <c r="D15" s="1"/>
      <c r="E15" s="1"/>
      <c r="F15" s="65" t="s">
        <v>70</v>
      </c>
      <c r="G15" s="1"/>
      <c r="H15" s="1"/>
      <c r="I15" s="1"/>
      <c r="J15" s="1"/>
      <c r="K15" s="1"/>
      <c r="L15" s="1"/>
      <c r="M15" s="1"/>
      <c r="N15" s="1"/>
      <c r="O15" s="1"/>
      <c r="P15" s="1"/>
      <c r="Q15" s="1"/>
      <c r="R15" s="1"/>
      <c r="S15" s="1"/>
      <c r="T15" s="1"/>
      <c r="U15" s="1"/>
      <c r="V15" s="1"/>
      <c r="W15" s="1"/>
      <c r="X15" s="1"/>
      <c r="Y15" s="5"/>
      <c r="Z15" s="27"/>
    </row>
    <row r="16" spans="1:26" ht="16.2" x14ac:dyDescent="0.15">
      <c r="A16" s="26"/>
      <c r="B16" s="72" t="s">
        <v>73</v>
      </c>
      <c r="C16" s="1"/>
      <c r="D16" s="1"/>
      <c r="E16" s="1"/>
      <c r="F16" s="62" t="s">
        <v>56</v>
      </c>
      <c r="G16" s="1"/>
      <c r="H16" s="1"/>
      <c r="I16" s="1"/>
      <c r="J16" s="1"/>
      <c r="K16" s="1"/>
      <c r="L16" s="1"/>
      <c r="M16" s="1"/>
      <c r="N16" s="1"/>
      <c r="O16" s="1"/>
      <c r="P16" s="1"/>
      <c r="Q16" s="1"/>
      <c r="R16" s="1"/>
      <c r="S16" s="1"/>
      <c r="T16" s="1"/>
      <c r="U16" s="1"/>
      <c r="V16" s="1"/>
      <c r="W16" s="1"/>
      <c r="X16" s="1"/>
      <c r="Y16" s="5"/>
      <c r="Z16" s="27"/>
    </row>
    <row r="17" spans="1:26" ht="6" customHeight="1" x14ac:dyDescent="0.15">
      <c r="A17" s="26"/>
      <c r="B17" s="1"/>
      <c r="C17" s="1"/>
      <c r="D17" s="1"/>
      <c r="E17" s="1"/>
      <c r="F17" s="62"/>
      <c r="G17" s="1"/>
      <c r="H17" s="1"/>
      <c r="I17" s="1"/>
      <c r="J17" s="1"/>
      <c r="K17" s="1"/>
      <c r="L17" s="1"/>
      <c r="M17" s="1"/>
      <c r="N17" s="1"/>
      <c r="O17" s="1"/>
      <c r="P17" s="1"/>
      <c r="Q17" s="1"/>
      <c r="R17" s="1"/>
      <c r="S17" s="1"/>
      <c r="T17" s="1"/>
      <c r="U17" s="1"/>
      <c r="V17" s="1"/>
      <c r="W17" s="1"/>
      <c r="X17" s="1"/>
      <c r="Y17" s="5"/>
      <c r="Z17" s="27"/>
    </row>
    <row r="18" spans="1:26" ht="10.050000000000001" customHeight="1" x14ac:dyDescent="0.2">
      <c r="A18" s="26"/>
      <c r="B18" s="41"/>
      <c r="C18" s="42"/>
      <c r="D18" s="42"/>
      <c r="E18" s="42"/>
      <c r="F18" s="42"/>
      <c r="G18" s="42"/>
      <c r="H18" s="42"/>
      <c r="I18" s="42"/>
      <c r="J18" s="42"/>
      <c r="K18" s="42"/>
      <c r="L18" s="42"/>
      <c r="M18" s="42"/>
      <c r="N18" s="42"/>
      <c r="O18" s="42"/>
      <c r="P18" s="42"/>
      <c r="Q18" s="42"/>
      <c r="R18" s="42"/>
      <c r="S18" s="42"/>
      <c r="T18" s="42"/>
      <c r="U18" s="42"/>
      <c r="V18" s="42"/>
      <c r="W18" s="42"/>
      <c r="X18" s="43"/>
      <c r="Y18" s="5"/>
      <c r="Z18" s="45"/>
    </row>
    <row r="19" spans="1:26" ht="18" customHeight="1" x14ac:dyDescent="0.2">
      <c r="A19" s="26"/>
      <c r="B19" s="117" t="s">
        <v>5</v>
      </c>
      <c r="C19" s="100"/>
      <c r="D19" s="100"/>
      <c r="E19" s="100"/>
      <c r="F19" s="100"/>
      <c r="G19" s="100"/>
      <c r="H19" s="100"/>
      <c r="I19" s="100"/>
      <c r="J19" s="100"/>
      <c r="K19" s="100"/>
      <c r="L19" s="100"/>
      <c r="M19" s="100"/>
      <c r="N19" s="100"/>
      <c r="O19" s="100"/>
      <c r="P19" s="100"/>
      <c r="Q19" s="100"/>
      <c r="R19" s="100"/>
      <c r="S19" s="100"/>
      <c r="T19" s="100"/>
      <c r="U19" s="100"/>
      <c r="V19" s="100"/>
      <c r="W19" s="100"/>
      <c r="X19" s="118"/>
      <c r="Y19" s="1"/>
      <c r="Z19" s="44"/>
    </row>
    <row r="20" spans="1:26" ht="10.050000000000001" customHeight="1" x14ac:dyDescent="0.2">
      <c r="A20" s="26"/>
      <c r="B20" s="52"/>
      <c r="C20" s="26"/>
      <c r="D20" s="26"/>
      <c r="E20" s="26"/>
      <c r="F20" s="26"/>
      <c r="G20" s="26"/>
      <c r="H20" s="26"/>
      <c r="I20" s="26"/>
      <c r="J20" s="26"/>
      <c r="K20" s="26"/>
      <c r="L20" s="26"/>
      <c r="M20" s="26"/>
      <c r="N20" s="26"/>
      <c r="O20" s="26"/>
      <c r="P20" s="26"/>
      <c r="Q20" s="26"/>
      <c r="R20" s="26"/>
      <c r="S20" s="26"/>
      <c r="T20" s="26"/>
      <c r="U20" s="26"/>
      <c r="V20" s="26"/>
      <c r="W20" s="26"/>
      <c r="X20" s="29"/>
      <c r="Y20" s="1"/>
      <c r="Z20" s="44"/>
    </row>
    <row r="21" spans="1:26" ht="18" customHeight="1" x14ac:dyDescent="0.15">
      <c r="A21" s="26"/>
      <c r="B21" s="52"/>
      <c r="C21" s="26"/>
      <c r="D21" s="26"/>
      <c r="E21" s="26"/>
      <c r="F21" s="26"/>
      <c r="G21" s="27"/>
      <c r="H21" s="27"/>
      <c r="K21" s="8" t="s">
        <v>6</v>
      </c>
      <c r="L21" s="13"/>
      <c r="N21" s="14"/>
      <c r="O21" s="14" t="s">
        <v>7</v>
      </c>
      <c r="P21" s="7" t="s">
        <v>8</v>
      </c>
      <c r="Q21" s="7"/>
      <c r="R21" s="8"/>
      <c r="S21" s="8"/>
      <c r="T21" s="8"/>
      <c r="U21" s="8"/>
      <c r="V21" s="8"/>
      <c r="W21" s="8"/>
      <c r="X21" s="29"/>
      <c r="Y21" s="6"/>
      <c r="Z21" s="44"/>
    </row>
    <row r="22" spans="1:26" ht="18" customHeight="1" x14ac:dyDescent="0.2">
      <c r="A22" s="26"/>
      <c r="B22" s="52"/>
      <c r="C22" s="26"/>
      <c r="D22" s="26"/>
      <c r="E22" s="26"/>
      <c r="F22" s="26"/>
      <c r="G22" s="26"/>
      <c r="H22" s="26"/>
      <c r="J22" s="26"/>
      <c r="K22" s="9" t="s">
        <v>9</v>
      </c>
      <c r="L22" s="15"/>
      <c r="M22" s="60"/>
      <c r="N22" s="14"/>
      <c r="O22" s="16" t="s">
        <v>7</v>
      </c>
      <c r="P22" s="7" t="s">
        <v>10</v>
      </c>
      <c r="Q22" s="60"/>
      <c r="R22" s="9"/>
      <c r="S22" s="9"/>
      <c r="T22" s="9"/>
      <c r="U22" s="9"/>
      <c r="V22" s="9"/>
      <c r="W22" s="9"/>
      <c r="X22" s="29"/>
      <c r="Y22" s="6"/>
      <c r="Z22" s="44"/>
    </row>
    <row r="23" spans="1:26" ht="20.100000000000001" customHeight="1" x14ac:dyDescent="0.2">
      <c r="A23" s="26"/>
      <c r="B23" s="64" t="s">
        <v>11</v>
      </c>
      <c r="C23" s="26"/>
      <c r="D23" s="26"/>
      <c r="E23" s="26"/>
      <c r="F23" s="26"/>
      <c r="G23" s="26"/>
      <c r="H23" s="26"/>
      <c r="I23" s="26"/>
      <c r="J23" s="26"/>
      <c r="K23" s="26"/>
      <c r="L23" s="26"/>
      <c r="M23" s="26"/>
      <c r="N23" s="26"/>
      <c r="O23" s="26"/>
      <c r="P23" s="26"/>
      <c r="Q23" s="26"/>
      <c r="R23" s="26"/>
      <c r="S23" s="26"/>
      <c r="T23" s="26"/>
      <c r="U23" s="26"/>
      <c r="V23" s="26"/>
      <c r="W23" s="26"/>
      <c r="X23" s="29"/>
      <c r="Y23" s="1"/>
      <c r="Z23" s="44"/>
    </row>
    <row r="24" spans="1:26" ht="14.1" customHeight="1" x14ac:dyDescent="0.2">
      <c r="A24" s="26"/>
      <c r="B24" s="52" t="s">
        <v>12</v>
      </c>
      <c r="C24" s="26"/>
      <c r="D24" s="26"/>
      <c r="E24" s="26"/>
      <c r="F24" s="26"/>
      <c r="G24" s="26"/>
      <c r="H24" s="26"/>
      <c r="I24" s="26"/>
      <c r="J24" s="26"/>
      <c r="K24" s="26"/>
      <c r="L24" s="26"/>
      <c r="M24" s="26"/>
      <c r="N24" s="26"/>
      <c r="O24" s="26"/>
      <c r="P24" s="26"/>
      <c r="Q24" s="26"/>
      <c r="R24" s="26"/>
      <c r="S24" s="26"/>
      <c r="T24" s="26"/>
      <c r="U24" s="26"/>
      <c r="V24" s="26"/>
      <c r="W24" s="26"/>
      <c r="X24" s="29"/>
      <c r="Y24" s="4"/>
      <c r="Z24" s="44"/>
    </row>
    <row r="25" spans="1:26" ht="14.1" customHeight="1" x14ac:dyDescent="0.15">
      <c r="A25" s="26"/>
      <c r="B25" s="82" t="s">
        <v>13</v>
      </c>
      <c r="C25" s="83"/>
      <c r="D25" s="10">
        <v>1</v>
      </c>
      <c r="E25" s="10"/>
      <c r="F25" s="83" t="s">
        <v>14</v>
      </c>
      <c r="G25" s="96"/>
      <c r="H25" s="96"/>
      <c r="I25" s="96"/>
      <c r="J25" s="96"/>
      <c r="K25" s="96"/>
      <c r="L25" s="96"/>
      <c r="M25" s="85">
        <f>D5</f>
        <v>3800</v>
      </c>
      <c r="N25" s="85"/>
      <c r="O25" s="85"/>
      <c r="P25" s="87">
        <v>1</v>
      </c>
      <c r="Q25" s="87"/>
      <c r="R25" s="102">
        <f>D10</f>
        <v>0</v>
      </c>
      <c r="S25" s="103">
        <f>D11</f>
        <v>0</v>
      </c>
      <c r="T25" s="84" t="s">
        <v>15</v>
      </c>
      <c r="U25" s="93">
        <f>M25/(100*D13)-R25-S25</f>
        <v>1.7272727272727273</v>
      </c>
      <c r="V25" s="106"/>
      <c r="X25" s="30"/>
    </row>
    <row r="26" spans="1:26" ht="14.1" customHeight="1" x14ac:dyDescent="0.15">
      <c r="A26" s="26"/>
      <c r="B26" s="82"/>
      <c r="C26" s="83"/>
      <c r="D26" s="114" t="s">
        <v>16</v>
      </c>
      <c r="E26" s="119"/>
      <c r="F26" s="96"/>
      <c r="G26" s="96"/>
      <c r="H26" s="96"/>
      <c r="I26" s="96"/>
      <c r="J26" s="96"/>
      <c r="K26" s="96"/>
      <c r="L26" s="96"/>
      <c r="M26" s="85"/>
      <c r="N26" s="85"/>
      <c r="O26" s="85"/>
      <c r="P26" s="84" t="str">
        <f>"100×"&amp;FIXED(D13,0)</f>
        <v>100×22</v>
      </c>
      <c r="Q26" s="84"/>
      <c r="R26" s="102"/>
      <c r="S26" s="103"/>
      <c r="T26" s="84"/>
      <c r="U26" s="106"/>
      <c r="V26" s="106"/>
      <c r="X26" s="30"/>
    </row>
    <row r="27" spans="1:26" ht="14.1" customHeight="1" x14ac:dyDescent="0.2">
      <c r="A27" s="26"/>
      <c r="B27" s="52" t="s">
        <v>17</v>
      </c>
      <c r="C27" s="26"/>
      <c r="D27" s="26"/>
      <c r="E27" s="26"/>
      <c r="F27" s="26"/>
      <c r="G27" s="26"/>
      <c r="H27" s="26"/>
      <c r="I27" s="26"/>
      <c r="J27" s="26"/>
      <c r="K27" s="26"/>
      <c r="L27" s="26"/>
      <c r="M27" s="26"/>
      <c r="N27" s="26"/>
      <c r="O27" s="26"/>
      <c r="P27" s="26"/>
      <c r="Q27" s="26"/>
      <c r="R27" s="26"/>
      <c r="S27" s="26"/>
      <c r="T27" s="26"/>
      <c r="U27" s="26"/>
      <c r="V27" s="26"/>
      <c r="W27" s="26"/>
      <c r="X27" s="29"/>
      <c r="Y27" s="2"/>
      <c r="Z27" s="44"/>
    </row>
    <row r="28" spans="1:26" ht="14.1" customHeight="1" x14ac:dyDescent="0.15">
      <c r="A28" s="26"/>
      <c r="B28" s="82" t="s">
        <v>13</v>
      </c>
      <c r="C28" s="83"/>
      <c r="D28" s="10">
        <v>1</v>
      </c>
      <c r="E28" s="10"/>
      <c r="F28" s="84" t="s">
        <v>18</v>
      </c>
      <c r="G28" s="53">
        <v>1</v>
      </c>
      <c r="H28" s="84" t="s">
        <v>15</v>
      </c>
      <c r="I28" s="115">
        <f>D6</f>
        <v>3800</v>
      </c>
      <c r="J28" s="115"/>
      <c r="K28" s="116"/>
      <c r="L28" s="84">
        <v>1</v>
      </c>
      <c r="M28" s="100"/>
      <c r="N28" s="84" t="s">
        <v>18</v>
      </c>
      <c r="O28" s="53">
        <v>1</v>
      </c>
      <c r="P28" s="84" t="s">
        <v>15</v>
      </c>
      <c r="Q28" s="93">
        <f>ROUND(I28/(20*D12)*1/4,3)</f>
        <v>0.183</v>
      </c>
      <c r="R28" s="94"/>
      <c r="S28" s="51"/>
      <c r="T28" s="51"/>
      <c r="U28" s="51"/>
      <c r="V28" s="51"/>
      <c r="W28" s="27"/>
      <c r="X28" s="35"/>
      <c r="Y28" s="44"/>
      <c r="Z28" s="27"/>
    </row>
    <row r="29" spans="1:26" ht="14.1" customHeight="1" x14ac:dyDescent="0.15">
      <c r="A29" s="26"/>
      <c r="B29" s="82"/>
      <c r="C29" s="83"/>
      <c r="D29" s="114" t="s">
        <v>19</v>
      </c>
      <c r="E29" s="114"/>
      <c r="F29" s="84"/>
      <c r="G29" s="51">
        <v>4</v>
      </c>
      <c r="H29" s="84"/>
      <c r="I29" s="115"/>
      <c r="J29" s="115"/>
      <c r="K29" s="116"/>
      <c r="L29" s="114" t="str">
        <f>"20×"&amp;FIXED(D12,0)</f>
        <v>20×260</v>
      </c>
      <c r="M29" s="114"/>
      <c r="N29" s="84"/>
      <c r="O29" s="51">
        <v>4</v>
      </c>
      <c r="P29" s="84"/>
      <c r="Q29" s="93"/>
      <c r="R29" s="94"/>
      <c r="S29" s="51"/>
      <c r="T29" s="51"/>
      <c r="U29" s="51"/>
      <c r="V29" s="51"/>
      <c r="W29" s="27"/>
      <c r="X29" s="59"/>
      <c r="Y29" s="44"/>
      <c r="Z29" s="27"/>
    </row>
    <row r="30" spans="1:26" ht="14.1" customHeight="1" x14ac:dyDescent="0.2">
      <c r="A30" s="26"/>
      <c r="B30" s="52" t="s">
        <v>20</v>
      </c>
      <c r="C30" s="26"/>
      <c r="D30" s="26"/>
      <c r="E30" s="26"/>
      <c r="F30" s="26"/>
      <c r="G30" s="26"/>
      <c r="H30" s="26"/>
      <c r="I30" s="26"/>
      <c r="J30" s="26"/>
      <c r="K30" s="26"/>
      <c r="L30" s="26"/>
      <c r="M30" s="26"/>
      <c r="N30" s="26"/>
      <c r="O30" s="26"/>
      <c r="P30" s="26"/>
      <c r="Q30" s="26"/>
      <c r="R30" s="26"/>
      <c r="S30" s="26"/>
      <c r="T30" s="26"/>
      <c r="U30" s="26"/>
      <c r="V30" s="26"/>
      <c r="W30" s="26"/>
      <c r="X30" s="29"/>
      <c r="Y30" s="1"/>
      <c r="Z30" s="44"/>
    </row>
    <row r="31" spans="1:26" ht="14.1" customHeight="1" x14ac:dyDescent="0.15">
      <c r="A31" s="26"/>
      <c r="B31" s="82" t="s">
        <v>13</v>
      </c>
      <c r="C31" s="83"/>
      <c r="D31" s="56">
        <v>1</v>
      </c>
      <c r="E31" s="84" t="s">
        <v>15</v>
      </c>
      <c r="F31" s="85">
        <f>D8</f>
        <v>3800</v>
      </c>
      <c r="G31" s="85"/>
      <c r="H31" s="87">
        <v>1</v>
      </c>
      <c r="I31" s="87"/>
      <c r="J31" s="87"/>
      <c r="K31" s="113">
        <f>ROUND(F31/H32,3)</f>
        <v>9.5000000000000001E-2</v>
      </c>
      <c r="L31" s="106"/>
      <c r="M31" s="106"/>
      <c r="N31" s="54"/>
      <c r="O31" s="54"/>
      <c r="P31" s="54"/>
      <c r="Q31" s="32"/>
      <c r="R31" s="26"/>
      <c r="S31" s="26"/>
      <c r="T31" s="26"/>
      <c r="U31" s="26"/>
      <c r="V31" s="26"/>
      <c r="W31" s="26"/>
      <c r="X31" s="59"/>
      <c r="Y31" s="44"/>
      <c r="Z31" s="27"/>
    </row>
    <row r="32" spans="1:26" ht="14.1" customHeight="1" x14ac:dyDescent="0.15">
      <c r="A32" s="26"/>
      <c r="B32" s="82"/>
      <c r="C32" s="83"/>
      <c r="D32" s="12">
        <v>40000</v>
      </c>
      <c r="E32" s="84"/>
      <c r="F32" s="85"/>
      <c r="G32" s="85"/>
      <c r="H32" s="92">
        <v>40000</v>
      </c>
      <c r="I32" s="92"/>
      <c r="J32" s="92"/>
      <c r="K32" s="106"/>
      <c r="L32" s="106"/>
      <c r="M32" s="106"/>
      <c r="N32" s="54"/>
      <c r="O32" s="54"/>
      <c r="P32" s="54"/>
      <c r="Q32" s="32"/>
      <c r="R32" s="26"/>
      <c r="S32" s="26"/>
      <c r="T32" s="26"/>
      <c r="U32" s="26"/>
      <c r="V32" s="26"/>
      <c r="W32" s="26"/>
      <c r="X32" s="59"/>
      <c r="Y32" s="44"/>
      <c r="Z32" s="27"/>
    </row>
    <row r="33" spans="1:26" ht="14.1" customHeight="1" x14ac:dyDescent="0.2">
      <c r="A33" s="26"/>
      <c r="B33" s="52" t="s">
        <v>21</v>
      </c>
      <c r="C33" s="26"/>
      <c r="D33" s="26"/>
      <c r="E33" s="26"/>
      <c r="F33" s="26"/>
      <c r="G33" s="26"/>
      <c r="H33" s="26"/>
      <c r="I33" s="26"/>
      <c r="J33" s="26"/>
      <c r="K33" s="26"/>
      <c r="L33" s="26"/>
      <c r="M33" s="26"/>
      <c r="N33" s="26"/>
      <c r="O33" s="26"/>
      <c r="P33" s="26"/>
      <c r="Q33" s="26"/>
      <c r="R33" s="26"/>
      <c r="S33" s="26"/>
      <c r="T33" s="26"/>
      <c r="U33" s="26"/>
      <c r="V33" s="26"/>
      <c r="W33" s="26"/>
      <c r="X33" s="29"/>
      <c r="Y33" s="1"/>
      <c r="Z33" s="44"/>
    </row>
    <row r="34" spans="1:26" ht="14.1" customHeight="1" x14ac:dyDescent="0.15">
      <c r="A34" s="26"/>
      <c r="B34" s="82" t="s">
        <v>13</v>
      </c>
      <c r="C34" s="83"/>
      <c r="D34" s="56">
        <v>1</v>
      </c>
      <c r="E34" s="84" t="s">
        <v>15</v>
      </c>
      <c r="F34" s="85">
        <f>D9</f>
        <v>3800</v>
      </c>
      <c r="G34" s="85"/>
      <c r="H34" s="87">
        <v>1</v>
      </c>
      <c r="I34" s="87"/>
      <c r="J34" s="87"/>
      <c r="K34" s="113">
        <f>ROUND(F34/H35,3)</f>
        <v>0.19</v>
      </c>
      <c r="L34" s="106"/>
      <c r="M34" s="106"/>
      <c r="N34" s="54"/>
      <c r="O34" s="1"/>
      <c r="P34" s="33"/>
      <c r="Q34" s="27"/>
      <c r="R34" s="27"/>
      <c r="S34" s="27"/>
      <c r="T34" s="27"/>
      <c r="U34" s="27"/>
      <c r="V34" s="27"/>
      <c r="W34" s="27"/>
      <c r="X34" s="30"/>
      <c r="Y34" s="44"/>
      <c r="Z34" s="27"/>
    </row>
    <row r="35" spans="1:26" ht="14.1" customHeight="1" x14ac:dyDescent="0.15">
      <c r="A35" s="26"/>
      <c r="B35" s="82"/>
      <c r="C35" s="83"/>
      <c r="D35" s="12">
        <v>20000</v>
      </c>
      <c r="E35" s="84"/>
      <c r="F35" s="85"/>
      <c r="G35" s="85"/>
      <c r="H35" s="92">
        <v>20000</v>
      </c>
      <c r="I35" s="92"/>
      <c r="J35" s="92"/>
      <c r="K35" s="106"/>
      <c r="L35" s="106"/>
      <c r="M35" s="106"/>
      <c r="N35" s="54"/>
      <c r="O35" s="1"/>
      <c r="P35" s="33"/>
      <c r="Q35" s="27"/>
      <c r="R35" s="27"/>
      <c r="S35" s="27"/>
      <c r="T35" s="27"/>
      <c r="U35" s="27"/>
      <c r="V35" s="27"/>
      <c r="W35" s="27"/>
      <c r="X35" s="30"/>
      <c r="Y35" s="44"/>
      <c r="Z35" s="27"/>
    </row>
    <row r="36" spans="1:26" ht="14.1" customHeight="1" x14ac:dyDescent="0.2">
      <c r="A36" s="26"/>
      <c r="B36" s="52" t="s">
        <v>22</v>
      </c>
      <c r="C36" s="26"/>
      <c r="D36" s="26"/>
      <c r="E36" s="26"/>
      <c r="F36" s="26"/>
      <c r="G36" s="26"/>
      <c r="H36" s="26"/>
      <c r="I36" s="26"/>
      <c r="J36" s="26"/>
      <c r="K36" s="26"/>
      <c r="L36" s="26"/>
      <c r="M36" s="26"/>
      <c r="N36" s="26"/>
      <c r="O36" s="26"/>
      <c r="P36" s="26"/>
      <c r="Q36" s="26"/>
      <c r="R36" s="26"/>
      <c r="S36" s="26"/>
      <c r="T36" s="26"/>
      <c r="U36" s="26"/>
      <c r="V36" s="26"/>
      <c r="W36" s="26"/>
      <c r="X36" s="29"/>
      <c r="Y36" s="1"/>
      <c r="Z36" s="44"/>
    </row>
    <row r="37" spans="1:26" ht="14.1" customHeight="1" x14ac:dyDescent="0.2">
      <c r="A37" s="26"/>
      <c r="B37" s="34" t="str">
        <f>"      "&amp;"(1)+(2)+(3)+(4)＝"&amp;FIXED(U25,3)&amp;"＋"&amp;FIXED(Q28,3)&amp;"＋"&amp;FIXED(K31,3)&amp;"＋"&amp;FIXED(K34,3)&amp;"="&amp;FIXED(U25+Q28+K31+K34,3)</f>
        <v xml:space="preserve">      (1)+(2)+(3)+(4)＝1.727＋0.183＋0.095＋0.190=2.195</v>
      </c>
      <c r="C37" s="26"/>
      <c r="D37" s="26"/>
      <c r="E37" s="26"/>
      <c r="F37" s="26"/>
      <c r="G37" s="26"/>
      <c r="H37" s="26"/>
      <c r="I37" s="26"/>
      <c r="J37" s="95" t="str">
        <f>"   "&amp;"切り上げて"&amp;DBCS(ROUNDUP(U25+Q28+K31+K34,0))&amp;"人以上必要"</f>
        <v xml:space="preserve">   切り上げて３人以上必要</v>
      </c>
      <c r="K37" s="96"/>
      <c r="L37" s="96"/>
      <c r="M37" s="96"/>
      <c r="N37" s="96"/>
      <c r="O37" s="96"/>
      <c r="P37" s="96"/>
      <c r="Q37" s="26"/>
      <c r="R37" s="57"/>
      <c r="S37" s="2"/>
      <c r="T37" s="2"/>
      <c r="U37" s="2"/>
      <c r="V37" s="2"/>
      <c r="W37" s="2"/>
      <c r="X37" s="35"/>
      <c r="Y37" s="1"/>
      <c r="Z37" s="28"/>
    </row>
    <row r="38" spans="1:26" ht="8.1" customHeight="1" x14ac:dyDescent="0.2">
      <c r="A38" s="26"/>
      <c r="B38" s="52"/>
      <c r="C38" s="26"/>
      <c r="D38" s="26"/>
      <c r="E38" s="26"/>
      <c r="F38" s="26"/>
      <c r="G38" s="26"/>
      <c r="H38" s="26"/>
      <c r="I38" s="26"/>
      <c r="J38" s="26"/>
      <c r="K38" s="26"/>
      <c r="L38" s="26"/>
      <c r="M38" s="26"/>
      <c r="N38" s="26"/>
      <c r="O38" s="26"/>
      <c r="P38" s="26"/>
      <c r="Q38" s="26"/>
      <c r="R38" s="26"/>
      <c r="S38" s="26"/>
      <c r="T38" s="26"/>
      <c r="U38" s="26"/>
      <c r="V38" s="26"/>
      <c r="W38" s="26"/>
      <c r="X38" s="29"/>
      <c r="Y38" s="1"/>
      <c r="Z38" s="28"/>
    </row>
    <row r="39" spans="1:26" ht="20.100000000000001" customHeight="1" x14ac:dyDescent="0.2">
      <c r="A39" s="26"/>
      <c r="B39" s="64" t="s">
        <v>23</v>
      </c>
      <c r="C39" s="26"/>
      <c r="D39" s="26"/>
      <c r="E39" s="26"/>
      <c r="F39" s="26"/>
      <c r="G39" s="26"/>
      <c r="H39" s="26"/>
      <c r="I39" s="26"/>
      <c r="J39" s="26"/>
      <c r="K39" s="26"/>
      <c r="L39" s="26"/>
      <c r="M39" s="26"/>
      <c r="N39" s="26"/>
      <c r="O39" s="26"/>
      <c r="P39" s="26"/>
      <c r="Q39" s="26"/>
      <c r="R39" s="26"/>
      <c r="S39" s="26"/>
      <c r="T39" s="26"/>
      <c r="U39" s="26"/>
      <c r="V39" s="26"/>
      <c r="W39" s="26"/>
      <c r="X39" s="29"/>
      <c r="Y39" s="1"/>
      <c r="Z39" s="28"/>
    </row>
    <row r="40" spans="1:26" ht="14.1" customHeight="1" x14ac:dyDescent="0.2">
      <c r="A40" s="26"/>
      <c r="B40" s="52" t="s">
        <v>24</v>
      </c>
      <c r="C40" s="26"/>
      <c r="D40" s="26"/>
      <c r="E40" s="26"/>
      <c r="F40" s="26"/>
      <c r="G40" s="26"/>
      <c r="H40" s="26"/>
      <c r="I40" s="26"/>
      <c r="J40" s="26"/>
      <c r="K40" s="26"/>
      <c r="L40" s="26"/>
      <c r="M40" s="26"/>
      <c r="N40" s="26"/>
      <c r="O40" s="26"/>
      <c r="P40" s="26"/>
      <c r="Q40" s="26"/>
      <c r="R40" s="26"/>
      <c r="S40" s="26"/>
      <c r="T40" s="26"/>
      <c r="U40" s="26"/>
      <c r="V40" s="26"/>
      <c r="W40" s="26"/>
      <c r="X40" s="29"/>
      <c r="Y40" s="1"/>
      <c r="Z40" s="28"/>
    </row>
    <row r="41" spans="1:26" ht="14.1" customHeight="1" x14ac:dyDescent="0.2">
      <c r="A41" s="26"/>
      <c r="B41" s="52" t="s">
        <v>25</v>
      </c>
      <c r="C41" s="26"/>
      <c r="D41" s="26"/>
      <c r="E41" s="26"/>
      <c r="F41" s="26"/>
      <c r="G41" s="26"/>
      <c r="H41" s="26"/>
      <c r="I41" s="26"/>
      <c r="J41" s="26"/>
      <c r="K41" s="26"/>
      <c r="L41" s="26"/>
      <c r="M41" s="26"/>
      <c r="N41" s="26"/>
      <c r="O41" s="26"/>
      <c r="P41" s="26"/>
      <c r="Q41" s="26"/>
      <c r="R41" s="26"/>
      <c r="S41" s="26"/>
      <c r="T41" s="26"/>
      <c r="U41" s="26"/>
      <c r="V41" s="26"/>
      <c r="W41" s="26"/>
      <c r="X41" s="29"/>
      <c r="Y41" s="1"/>
    </row>
    <row r="42" spans="1:26" ht="14.1" customHeight="1" x14ac:dyDescent="0.2">
      <c r="A42" s="26"/>
      <c r="B42" s="52" t="s">
        <v>26</v>
      </c>
      <c r="C42" s="26"/>
      <c r="D42" s="26"/>
      <c r="E42" s="26"/>
      <c r="F42" s="26"/>
      <c r="G42" s="26"/>
      <c r="H42" s="26"/>
      <c r="I42" s="26"/>
      <c r="J42" s="26"/>
      <c r="K42" s="26"/>
      <c r="L42" s="26"/>
      <c r="M42" s="26"/>
      <c r="N42" s="26"/>
      <c r="O42" s="26"/>
      <c r="P42" s="26"/>
      <c r="Q42" s="26"/>
      <c r="R42" s="26"/>
      <c r="S42" s="26"/>
      <c r="T42" s="26"/>
      <c r="U42" s="26"/>
      <c r="V42" s="26"/>
      <c r="W42" s="26"/>
      <c r="X42" s="29"/>
      <c r="Y42" s="1"/>
      <c r="Z42" s="1"/>
    </row>
    <row r="43" spans="1:26" ht="14.1" customHeight="1" x14ac:dyDescent="0.2">
      <c r="A43" s="26"/>
      <c r="B43" s="82" t="s">
        <v>13</v>
      </c>
      <c r="C43" s="83"/>
      <c r="D43" s="10">
        <v>1</v>
      </c>
      <c r="E43" s="10"/>
      <c r="F43" s="83" t="s">
        <v>27</v>
      </c>
      <c r="G43" s="97"/>
      <c r="H43" s="97"/>
      <c r="I43" s="97"/>
      <c r="J43" s="97"/>
      <c r="K43" s="97"/>
      <c r="L43" s="97"/>
      <c r="M43" s="97"/>
      <c r="N43" s="97"/>
      <c r="O43" s="97"/>
      <c r="P43" s="97"/>
      <c r="Q43" s="97"/>
      <c r="R43" s="97"/>
      <c r="S43" s="97"/>
      <c r="T43" s="97"/>
      <c r="U43" s="97"/>
      <c r="V43" s="97"/>
      <c r="W43" s="26"/>
      <c r="X43" s="29"/>
      <c r="Y43" s="1"/>
      <c r="Z43" s="1"/>
    </row>
    <row r="44" spans="1:26" ht="14.1" customHeight="1" x14ac:dyDescent="0.2">
      <c r="A44" s="26"/>
      <c r="B44" s="82"/>
      <c r="C44" s="83"/>
      <c r="D44" s="31" t="s">
        <v>16</v>
      </c>
      <c r="E44" s="31"/>
      <c r="F44" s="97"/>
      <c r="G44" s="97"/>
      <c r="H44" s="97"/>
      <c r="I44" s="97"/>
      <c r="J44" s="97"/>
      <c r="K44" s="97"/>
      <c r="L44" s="97"/>
      <c r="M44" s="97"/>
      <c r="N44" s="97"/>
      <c r="O44" s="97"/>
      <c r="P44" s="97"/>
      <c r="Q44" s="97"/>
      <c r="R44" s="97"/>
      <c r="S44" s="97"/>
      <c r="T44" s="97"/>
      <c r="U44" s="97"/>
      <c r="V44" s="97"/>
      <c r="W44" s="26"/>
      <c r="X44" s="29"/>
      <c r="Y44" s="4"/>
      <c r="Z44" s="1"/>
    </row>
    <row r="45" spans="1:26" ht="14.1" customHeight="1" x14ac:dyDescent="0.15">
      <c r="A45" s="26"/>
      <c r="B45" s="52"/>
      <c r="C45" s="26"/>
      <c r="D45" s="26"/>
      <c r="E45" s="26"/>
      <c r="F45" s="26"/>
      <c r="G45" s="26"/>
      <c r="H45" s="26"/>
      <c r="I45" s="26"/>
      <c r="J45" s="26"/>
      <c r="K45" s="98" t="s">
        <v>15</v>
      </c>
      <c r="L45" s="99">
        <f>D5</f>
        <v>3800</v>
      </c>
      <c r="M45" s="100"/>
      <c r="N45" s="84" t="s">
        <v>18</v>
      </c>
      <c r="O45" s="101">
        <v>1</v>
      </c>
      <c r="P45" s="88"/>
      <c r="Q45" s="102">
        <f>D10</f>
        <v>0</v>
      </c>
      <c r="R45" s="103">
        <f>D11</f>
        <v>0</v>
      </c>
      <c r="S45" s="104">
        <f>D10</f>
        <v>0</v>
      </c>
      <c r="T45" s="105">
        <f>D11</f>
        <v>0</v>
      </c>
      <c r="U45" s="84" t="s">
        <v>15</v>
      </c>
      <c r="V45" s="89">
        <f>ROUND(L45/(100*D13),3)-Q45-R45+S45+T45</f>
        <v>1.7270000000000001</v>
      </c>
      <c r="W45" s="106"/>
      <c r="X45" s="59"/>
      <c r="Y45" s="27"/>
    </row>
    <row r="46" spans="1:26" ht="14.1" customHeight="1" x14ac:dyDescent="0.15">
      <c r="A46" s="26"/>
      <c r="B46" s="52"/>
      <c r="C46" s="26"/>
      <c r="D46" s="26"/>
      <c r="E46" s="26"/>
      <c r="F46" s="26"/>
      <c r="G46" s="26"/>
      <c r="H46" s="26"/>
      <c r="I46" s="26"/>
      <c r="J46" s="26"/>
      <c r="K46" s="84"/>
      <c r="L46" s="100"/>
      <c r="M46" s="100"/>
      <c r="N46" s="84"/>
      <c r="O46" s="84" t="str">
        <f>"100×"&amp;FIXED(D13,0)</f>
        <v>100×22</v>
      </c>
      <c r="P46" s="84"/>
      <c r="Q46" s="102"/>
      <c r="R46" s="103"/>
      <c r="S46" s="104"/>
      <c r="T46" s="105"/>
      <c r="U46" s="84"/>
      <c r="V46" s="89"/>
      <c r="W46" s="106"/>
      <c r="X46" s="59"/>
      <c r="Y46" s="27"/>
    </row>
    <row r="47" spans="1:26" ht="14.1" customHeight="1" x14ac:dyDescent="0.2">
      <c r="A47" s="26"/>
      <c r="B47" s="52" t="s">
        <v>28</v>
      </c>
      <c r="C47" s="26"/>
      <c r="D47" s="26"/>
      <c r="E47" s="26"/>
      <c r="F47" s="26"/>
      <c r="G47" s="26"/>
      <c r="H47" s="26"/>
      <c r="I47" s="26"/>
      <c r="J47" s="26"/>
      <c r="K47" s="26"/>
      <c r="L47" s="26"/>
      <c r="M47" s="26"/>
      <c r="N47" s="26"/>
      <c r="O47" s="26"/>
      <c r="P47" s="26"/>
      <c r="Q47" s="26"/>
      <c r="R47" s="26"/>
      <c r="S47" s="26"/>
      <c r="T47" s="26"/>
      <c r="U47" s="26"/>
      <c r="V47" s="26"/>
      <c r="W47" s="26"/>
      <c r="X47" s="29"/>
      <c r="Y47" s="1"/>
      <c r="Z47" s="1"/>
    </row>
    <row r="48" spans="1:26" ht="14.1" customHeight="1" x14ac:dyDescent="0.2">
      <c r="A48" s="26"/>
      <c r="B48" s="52" t="s">
        <v>29</v>
      </c>
      <c r="C48" s="26"/>
      <c r="D48" s="26"/>
      <c r="E48" s="26"/>
      <c r="F48" s="26"/>
      <c r="G48" s="26"/>
      <c r="H48" s="26"/>
      <c r="I48" s="26"/>
      <c r="J48" s="26"/>
      <c r="K48" s="26"/>
      <c r="L48" s="26"/>
      <c r="M48" s="26"/>
      <c r="N48" s="26"/>
      <c r="O48" s="26"/>
      <c r="P48" s="26"/>
      <c r="Q48" s="26"/>
      <c r="R48" s="26"/>
      <c r="S48" s="26"/>
      <c r="T48" s="26"/>
      <c r="U48" s="26"/>
      <c r="V48" s="26"/>
      <c r="W48" s="26"/>
      <c r="X48" s="29"/>
      <c r="Y48" s="1"/>
      <c r="Z48" s="1"/>
    </row>
    <row r="49" spans="1:26" ht="14.1" customHeight="1" x14ac:dyDescent="0.2">
      <c r="A49" s="26"/>
      <c r="B49" s="52" t="s">
        <v>30</v>
      </c>
      <c r="C49" s="26"/>
      <c r="D49" s="26"/>
      <c r="E49" s="26"/>
      <c r="F49" s="26"/>
      <c r="G49" s="26"/>
      <c r="H49" s="26"/>
      <c r="I49" s="26"/>
      <c r="J49" s="26"/>
      <c r="K49" s="26"/>
      <c r="L49" s="26"/>
      <c r="M49" s="26"/>
      <c r="N49" s="26"/>
      <c r="O49" s="26"/>
      <c r="P49" s="26"/>
      <c r="Q49" s="26"/>
      <c r="R49" s="26"/>
      <c r="S49" s="26"/>
      <c r="T49" s="26"/>
      <c r="U49" s="26"/>
      <c r="V49" s="26"/>
      <c r="W49" s="26"/>
      <c r="X49" s="29"/>
      <c r="Y49" s="2"/>
      <c r="Z49" s="1"/>
    </row>
    <row r="50" spans="1:26" ht="14.1" customHeight="1" x14ac:dyDescent="0.15">
      <c r="A50" s="26"/>
      <c r="B50" s="82" t="s">
        <v>13</v>
      </c>
      <c r="C50" s="83"/>
      <c r="D50" s="10">
        <v>1</v>
      </c>
      <c r="E50" s="10"/>
      <c r="F50" s="84" t="s">
        <v>18</v>
      </c>
      <c r="G50" s="53">
        <v>1</v>
      </c>
      <c r="H50" s="84" t="s">
        <v>15</v>
      </c>
      <c r="I50" s="85">
        <f>D5</f>
        <v>3800</v>
      </c>
      <c r="J50" s="85"/>
      <c r="K50" s="86"/>
      <c r="L50" s="87">
        <v>1</v>
      </c>
      <c r="M50" s="88"/>
      <c r="N50" s="84" t="s">
        <v>18</v>
      </c>
      <c r="O50" s="53">
        <v>1</v>
      </c>
      <c r="P50" s="84" t="s">
        <v>15</v>
      </c>
      <c r="Q50" s="93">
        <f>ROUND(I50/(20*D12)*1/4,3)</f>
        <v>0.183</v>
      </c>
      <c r="R50" s="94"/>
      <c r="S50" s="51"/>
      <c r="T50" s="51"/>
      <c r="U50" s="51"/>
      <c r="V50" s="51"/>
      <c r="W50" s="27"/>
      <c r="X50" s="35"/>
      <c r="Y50" s="1"/>
      <c r="Z50" s="27"/>
    </row>
    <row r="51" spans="1:26" ht="14.1" customHeight="1" x14ac:dyDescent="0.15">
      <c r="A51" s="26"/>
      <c r="B51" s="82"/>
      <c r="C51" s="83"/>
      <c r="D51" s="31" t="s">
        <v>19</v>
      </c>
      <c r="E51" s="31"/>
      <c r="F51" s="84"/>
      <c r="G51" s="51">
        <v>4</v>
      </c>
      <c r="H51" s="84"/>
      <c r="I51" s="85"/>
      <c r="J51" s="85"/>
      <c r="K51" s="86"/>
      <c r="L51" s="84" t="str">
        <f>"20×"&amp;FIXED(D12,0)</f>
        <v>20×260</v>
      </c>
      <c r="M51" s="84"/>
      <c r="N51" s="84"/>
      <c r="O51" s="58">
        <v>4</v>
      </c>
      <c r="P51" s="84"/>
      <c r="Q51" s="93"/>
      <c r="R51" s="94"/>
      <c r="S51" s="51"/>
      <c r="T51" s="51"/>
      <c r="U51" s="51"/>
      <c r="V51" s="51"/>
      <c r="W51" s="27"/>
      <c r="X51" s="59"/>
      <c r="Y51" s="1"/>
      <c r="Z51" s="27"/>
    </row>
    <row r="52" spans="1:26" ht="14.1" customHeight="1" x14ac:dyDescent="0.2">
      <c r="A52" s="26"/>
      <c r="B52" s="52" t="s">
        <v>31</v>
      </c>
      <c r="C52" s="26"/>
      <c r="D52" s="26"/>
      <c r="E52" s="26"/>
      <c r="F52" s="26"/>
      <c r="G52" s="26"/>
      <c r="H52" s="26"/>
      <c r="I52" s="26"/>
      <c r="J52" s="26"/>
      <c r="K52" s="26"/>
      <c r="L52" s="26"/>
      <c r="M52" s="26"/>
      <c r="N52" s="26"/>
      <c r="O52" s="26"/>
      <c r="P52" s="26"/>
      <c r="Q52" s="26"/>
      <c r="R52" s="26"/>
      <c r="S52" s="26"/>
      <c r="T52" s="26"/>
      <c r="U52" s="26"/>
      <c r="V52" s="26"/>
      <c r="W52" s="26"/>
      <c r="X52" s="29"/>
      <c r="Y52" s="1"/>
      <c r="Z52" s="1"/>
    </row>
    <row r="53" spans="1:26" ht="14.1" customHeight="1" x14ac:dyDescent="0.2">
      <c r="A53" s="26"/>
      <c r="B53" s="52" t="s">
        <v>32</v>
      </c>
      <c r="C53" s="26"/>
      <c r="D53" s="26"/>
      <c r="E53" s="26"/>
      <c r="F53" s="26"/>
      <c r="G53" s="26"/>
      <c r="H53" s="26"/>
      <c r="I53" s="26"/>
      <c r="J53" s="26"/>
      <c r="K53" s="26"/>
      <c r="L53" s="26"/>
      <c r="M53" s="26"/>
      <c r="N53" s="26"/>
      <c r="O53" s="26"/>
      <c r="P53" s="26"/>
      <c r="Q53" s="26"/>
      <c r="R53" s="26"/>
      <c r="S53" s="26"/>
      <c r="T53" s="26"/>
      <c r="U53" s="26"/>
      <c r="V53" s="26"/>
      <c r="W53" s="26"/>
      <c r="X53" s="29"/>
      <c r="Y53" s="2"/>
      <c r="Z53" s="1"/>
    </row>
    <row r="54" spans="1:26" ht="14.1" customHeight="1" x14ac:dyDescent="0.15">
      <c r="A54" s="26"/>
      <c r="B54" s="82" t="s">
        <v>13</v>
      </c>
      <c r="C54" s="83"/>
      <c r="D54" s="10">
        <v>1</v>
      </c>
      <c r="E54" s="10"/>
      <c r="F54" s="84" t="s">
        <v>18</v>
      </c>
      <c r="G54" s="53">
        <v>1</v>
      </c>
      <c r="H54" s="84" t="s">
        <v>15</v>
      </c>
      <c r="I54" s="85">
        <f>D5</f>
        <v>3800</v>
      </c>
      <c r="J54" s="85"/>
      <c r="K54" s="86"/>
      <c r="L54" s="87">
        <v>1</v>
      </c>
      <c r="M54" s="88"/>
      <c r="N54" s="84" t="s">
        <v>18</v>
      </c>
      <c r="O54" s="53">
        <v>1</v>
      </c>
      <c r="P54" s="84" t="s">
        <v>15</v>
      </c>
      <c r="Q54" s="89">
        <f>ROUND(I54/(25*D12)*1/4,3)</f>
        <v>0.14599999999999999</v>
      </c>
      <c r="R54" s="90"/>
      <c r="S54" s="51"/>
      <c r="T54" s="51"/>
      <c r="U54" s="51"/>
      <c r="V54" s="51"/>
      <c r="W54" s="27"/>
      <c r="X54" s="35"/>
      <c r="Y54" s="1"/>
      <c r="Z54" s="27"/>
    </row>
    <row r="55" spans="1:26" ht="14.1" customHeight="1" x14ac:dyDescent="0.15">
      <c r="A55" s="26"/>
      <c r="B55" s="82"/>
      <c r="C55" s="83"/>
      <c r="D55" s="31" t="s">
        <v>33</v>
      </c>
      <c r="E55" s="31"/>
      <c r="F55" s="84"/>
      <c r="G55" s="51">
        <v>4</v>
      </c>
      <c r="H55" s="84"/>
      <c r="I55" s="85"/>
      <c r="J55" s="85"/>
      <c r="K55" s="86"/>
      <c r="L55" s="84" t="str">
        <f>"25×"&amp;FIXED(D12,0)</f>
        <v>25×260</v>
      </c>
      <c r="M55" s="84"/>
      <c r="N55" s="84"/>
      <c r="O55" s="58">
        <v>4</v>
      </c>
      <c r="P55" s="84"/>
      <c r="Q55" s="89"/>
      <c r="R55" s="90"/>
      <c r="S55" s="51"/>
      <c r="T55" s="51"/>
      <c r="U55" s="51"/>
      <c r="V55" s="51"/>
      <c r="W55" s="27"/>
      <c r="X55" s="59"/>
      <c r="Y55" s="1"/>
      <c r="Z55" s="27"/>
    </row>
    <row r="56" spans="1:26" ht="14.1" customHeight="1" x14ac:dyDescent="0.2">
      <c r="A56" s="26"/>
      <c r="B56" s="52" t="s">
        <v>34</v>
      </c>
      <c r="C56" s="26"/>
      <c r="D56" s="26"/>
      <c r="E56" s="26"/>
      <c r="F56" s="26"/>
      <c r="G56" s="26"/>
      <c r="H56" s="26"/>
      <c r="I56" s="26"/>
      <c r="J56" s="26"/>
      <c r="K56" s="26"/>
      <c r="L56" s="26"/>
      <c r="M56" s="26"/>
      <c r="N56" s="26"/>
      <c r="O56" s="26"/>
      <c r="P56" s="26"/>
      <c r="Q56" s="26"/>
      <c r="R56" s="26"/>
      <c r="S56" s="26"/>
      <c r="T56" s="26"/>
      <c r="U56" s="26"/>
      <c r="V56" s="26"/>
      <c r="W56" s="26"/>
      <c r="X56" s="29"/>
      <c r="Y56" s="1"/>
      <c r="Z56" s="1"/>
    </row>
    <row r="57" spans="1:26" ht="14.1" customHeight="1" x14ac:dyDescent="0.2">
      <c r="A57" s="26"/>
      <c r="B57" s="52" t="s">
        <v>35</v>
      </c>
      <c r="C57" s="26"/>
      <c r="D57" s="26"/>
      <c r="E57" s="26"/>
      <c r="F57" s="26"/>
      <c r="G57" s="26"/>
      <c r="H57" s="26"/>
      <c r="I57" s="26"/>
      <c r="J57" s="26"/>
      <c r="K57" s="26"/>
      <c r="L57" s="26"/>
      <c r="M57" s="26"/>
      <c r="N57" s="26"/>
      <c r="O57" s="26"/>
      <c r="P57" s="26"/>
      <c r="Q57" s="26"/>
      <c r="R57" s="26"/>
      <c r="S57" s="26"/>
      <c r="T57" s="26"/>
      <c r="U57" s="26"/>
      <c r="V57" s="26"/>
      <c r="W57" s="26"/>
      <c r="X57" s="29"/>
      <c r="Y57" s="1"/>
      <c r="Z57" s="1"/>
    </row>
    <row r="58" spans="1:26" ht="14.1" customHeight="1" x14ac:dyDescent="0.2">
      <c r="A58" s="26"/>
      <c r="B58" s="52" t="s">
        <v>36</v>
      </c>
      <c r="C58" s="26"/>
      <c r="D58" s="26"/>
      <c r="E58" s="26"/>
      <c r="F58" s="26"/>
      <c r="G58" s="26"/>
      <c r="H58" s="26"/>
      <c r="I58" s="26"/>
      <c r="J58" s="26"/>
      <c r="K58" s="26"/>
      <c r="L58" s="26"/>
      <c r="M58" s="26"/>
      <c r="N58" s="26"/>
      <c r="O58" s="26"/>
      <c r="P58" s="26"/>
      <c r="Q58" s="26"/>
      <c r="R58" s="26"/>
      <c r="S58" s="26"/>
      <c r="T58" s="26"/>
      <c r="U58" s="26"/>
      <c r="V58" s="26"/>
      <c r="W58" s="26"/>
      <c r="X58" s="29"/>
      <c r="Y58" s="1"/>
      <c r="Z58" s="1"/>
    </row>
    <row r="59" spans="1:26" ht="14.1" customHeight="1" x14ac:dyDescent="0.15">
      <c r="A59" s="26"/>
      <c r="B59" s="82" t="s">
        <v>13</v>
      </c>
      <c r="C59" s="83"/>
      <c r="D59" s="56">
        <v>1</v>
      </c>
      <c r="E59" s="84" t="s">
        <v>15</v>
      </c>
      <c r="F59" s="85">
        <f>D5</f>
        <v>3800</v>
      </c>
      <c r="G59" s="85"/>
      <c r="H59" s="87">
        <v>1</v>
      </c>
      <c r="I59" s="87"/>
      <c r="J59" s="87"/>
      <c r="K59" s="91">
        <f>ROUND(F59*1/20000,3)</f>
        <v>0.19</v>
      </c>
      <c r="L59" s="91"/>
      <c r="N59" s="54"/>
      <c r="O59" s="54"/>
      <c r="P59" s="54"/>
      <c r="Q59" s="26"/>
      <c r="R59" s="26"/>
      <c r="S59" s="26"/>
      <c r="T59" s="26"/>
      <c r="U59" s="26"/>
      <c r="V59" s="26"/>
      <c r="W59" s="26"/>
      <c r="X59" s="59"/>
      <c r="Y59" s="1"/>
      <c r="Z59" s="27"/>
    </row>
    <row r="60" spans="1:26" ht="14.1" customHeight="1" x14ac:dyDescent="0.15">
      <c r="A60" s="26"/>
      <c r="B60" s="82"/>
      <c r="C60" s="83"/>
      <c r="D60" s="12">
        <v>20000</v>
      </c>
      <c r="E60" s="84"/>
      <c r="F60" s="85"/>
      <c r="G60" s="85"/>
      <c r="H60" s="92">
        <v>20000</v>
      </c>
      <c r="I60" s="92"/>
      <c r="J60" s="92"/>
      <c r="K60" s="91"/>
      <c r="L60" s="91"/>
      <c r="N60" s="54"/>
      <c r="O60" s="54"/>
      <c r="P60" s="54"/>
      <c r="Q60" s="26"/>
      <c r="R60" s="26"/>
      <c r="S60" s="26"/>
      <c r="T60" s="26"/>
      <c r="U60" s="26"/>
      <c r="V60" s="26"/>
      <c r="W60" s="26"/>
      <c r="X60" s="59"/>
      <c r="Y60" s="1"/>
      <c r="Z60" s="27"/>
    </row>
    <row r="61" spans="1:26" ht="14.1" customHeight="1" x14ac:dyDescent="0.2">
      <c r="A61" s="26"/>
      <c r="B61" s="52" t="s">
        <v>37</v>
      </c>
      <c r="C61" s="26"/>
      <c r="D61" s="12"/>
      <c r="E61" s="51"/>
      <c r="F61" s="36"/>
      <c r="G61" s="36"/>
      <c r="H61" s="12"/>
      <c r="I61" s="12"/>
      <c r="J61" s="12"/>
      <c r="K61" s="12"/>
      <c r="L61" s="12"/>
      <c r="M61" s="54"/>
      <c r="N61" s="54"/>
      <c r="O61" s="54"/>
      <c r="P61" s="54"/>
      <c r="Q61" s="54"/>
      <c r="R61" s="26"/>
      <c r="S61" s="26"/>
      <c r="T61" s="26"/>
      <c r="U61" s="26"/>
      <c r="V61" s="26"/>
      <c r="W61" s="26"/>
      <c r="X61" s="29"/>
      <c r="Y61" s="1"/>
      <c r="Z61" s="1"/>
    </row>
    <row r="62" spans="1:26" ht="14.1" customHeight="1" x14ac:dyDescent="0.2">
      <c r="A62" s="26"/>
      <c r="B62" s="52" t="s">
        <v>38</v>
      </c>
      <c r="C62" s="26"/>
      <c r="D62" s="26"/>
      <c r="E62" s="11" t="str">
        <f>"(2)①＋(3)＝"&amp;FIXED(Q50,3)&amp;"＋"&amp;FIXED(K59,3)&amp;"＝"&amp;FIXED(Q50+K59,3)</f>
        <v>(2)①＋(3)＝0.183＋0.190＝0.373</v>
      </c>
      <c r="F62" s="26"/>
      <c r="G62" s="26"/>
      <c r="H62" s="26"/>
      <c r="I62" s="26"/>
      <c r="J62" s="26"/>
      <c r="K62" s="26"/>
      <c r="L62" s="26"/>
      <c r="M62" s="26"/>
      <c r="N62" s="26"/>
      <c r="O62" s="26"/>
      <c r="P62" s="26"/>
      <c r="Q62" s="26"/>
      <c r="R62" s="26"/>
      <c r="S62" s="11" t="str">
        <f>"  "&amp;"切り上げて"&amp;DBCS(ROUNDUP(Q50+K59,0))&amp;"以上必要"</f>
        <v xml:space="preserve">  切り上げて１以上必要</v>
      </c>
      <c r="T62" s="26"/>
      <c r="U62" s="26"/>
      <c r="V62" s="26"/>
      <c r="W62" s="26"/>
      <c r="X62" s="29"/>
      <c r="Y62" s="1"/>
      <c r="Z62" s="1"/>
    </row>
    <row r="63" spans="1:26" ht="14.1" customHeight="1" x14ac:dyDescent="0.15">
      <c r="A63" s="26"/>
      <c r="B63" s="52" t="s">
        <v>39</v>
      </c>
      <c r="C63" s="26"/>
      <c r="D63" s="26"/>
      <c r="E63" s="11" t="str">
        <f>"(2)①＋(3)＝"&amp;FIXED(Q50,3)&amp;"＋"&amp;FIXED(K59,3)&amp;"＝"&amp;FIXED(Q50+K59,3)</f>
        <v>(2)①＋(3)＝0.183＋0.190＝0.373</v>
      </c>
      <c r="F63" s="26"/>
      <c r="G63" s="26"/>
      <c r="H63" s="26"/>
      <c r="I63" s="26"/>
      <c r="J63" s="26"/>
      <c r="K63" s="26"/>
      <c r="L63" s="26"/>
      <c r="M63" s="26"/>
      <c r="N63" s="26"/>
      <c r="O63" s="26"/>
      <c r="P63" s="26"/>
      <c r="Q63" s="26"/>
      <c r="R63" s="26"/>
      <c r="S63" s="11" t="str">
        <f>"  "&amp;"切り上げて"&amp;DBCS(ROUNDUP(Q50+K59,0))&amp;"以上必要"</f>
        <v xml:space="preserve">  切り上げて１以上必要</v>
      </c>
      <c r="T63" s="27"/>
      <c r="U63" s="26"/>
      <c r="V63" s="26"/>
      <c r="W63" s="26"/>
      <c r="X63" s="29"/>
      <c r="Y63" s="1"/>
      <c r="Z63" s="1"/>
    </row>
    <row r="64" spans="1:26" ht="14.1" customHeight="1" x14ac:dyDescent="0.2">
      <c r="A64" s="26"/>
      <c r="B64" s="52" t="s">
        <v>40</v>
      </c>
      <c r="C64" s="26"/>
      <c r="D64" s="26"/>
      <c r="E64" s="11" t="str">
        <f>"(1)＋(2)①＋(3)＝"&amp;FIXED(V45,3)&amp;"＋"&amp;FIXED(Q50,3)&amp;"＋"&amp;FIXED(K59,3)&amp;"＝"&amp;FIXED(V45+Q50+K59,3)</f>
        <v>(1)＋(2)①＋(3)＝1.727＋0.183＋0.190＝2.100</v>
      </c>
      <c r="F64" s="26"/>
      <c r="G64" s="26"/>
      <c r="H64" s="26"/>
      <c r="I64" s="26"/>
      <c r="J64" s="26"/>
      <c r="K64" s="26"/>
      <c r="L64" s="26"/>
      <c r="M64" s="26"/>
      <c r="N64" s="26"/>
      <c r="O64" s="26"/>
      <c r="P64" s="26"/>
      <c r="Q64" s="26"/>
      <c r="R64" s="26"/>
      <c r="S64" s="11" t="str">
        <f>"  "&amp;"切り上げて"&amp;DBCS(ROUNDUP(V45+Q50+K59,0))&amp;"以上必要"</f>
        <v xml:space="preserve">  切り上げて３以上必要</v>
      </c>
      <c r="T64" s="26"/>
      <c r="U64" s="26"/>
      <c r="V64" s="26"/>
      <c r="W64" s="26"/>
      <c r="X64" s="29"/>
      <c r="Y64" s="1"/>
      <c r="Z64" s="1"/>
    </row>
    <row r="65" spans="1:26" ht="14.1" customHeight="1" x14ac:dyDescent="0.2">
      <c r="A65" s="26"/>
      <c r="B65" s="52" t="s">
        <v>41</v>
      </c>
      <c r="C65" s="26"/>
      <c r="D65" s="26"/>
      <c r="E65" s="11" t="str">
        <f>"(1)＋(2)①＋(3)＝"&amp;FIXED(V45,3)&amp;"＋"&amp;FIXED(Q50,3)&amp;"＋"&amp;FIXED(K59,3)&amp;"＝"&amp;FIXED(V45+Q50+K59,3)</f>
        <v>(1)＋(2)①＋(3)＝1.727＋0.183＋0.190＝2.100</v>
      </c>
      <c r="F65" s="26"/>
      <c r="G65" s="26"/>
      <c r="H65" s="26"/>
      <c r="I65" s="26"/>
      <c r="J65" s="26"/>
      <c r="K65" s="26"/>
      <c r="L65" s="26"/>
      <c r="M65" s="26"/>
      <c r="N65" s="26"/>
      <c r="O65" s="26"/>
      <c r="P65" s="26"/>
      <c r="Q65" s="26"/>
      <c r="R65" s="26"/>
      <c r="S65" s="11" t="str">
        <f>"  "&amp;"切り上げて"&amp;DBCS(ROUNDUP(V45+Q50+K59,0))&amp;"以上必要"</f>
        <v xml:space="preserve">  切り上げて３以上必要</v>
      </c>
      <c r="T65" s="26"/>
      <c r="U65" s="26"/>
      <c r="V65" s="26"/>
      <c r="W65" s="26"/>
      <c r="X65" s="29"/>
      <c r="Y65" s="1"/>
      <c r="Z65" s="1"/>
    </row>
    <row r="66" spans="1:26" ht="14.1" customHeight="1" x14ac:dyDescent="0.2">
      <c r="A66" s="26"/>
      <c r="B66" s="52" t="s">
        <v>42</v>
      </c>
      <c r="C66" s="26"/>
      <c r="D66" s="26"/>
      <c r="E66" s="11" t="str">
        <f>"(2)②＋(3)＝"&amp;FIXED(Q54,3)&amp;"＋"&amp;FIXED(K59,3)&amp;"＝"&amp;FIXED(Q54+K59,3)</f>
        <v>(2)②＋(3)＝0.146＋0.190＝0.336</v>
      </c>
      <c r="F66" s="26"/>
      <c r="G66" s="26"/>
      <c r="H66" s="26"/>
      <c r="I66" s="26"/>
      <c r="J66" s="26"/>
      <c r="K66" s="26"/>
      <c r="L66" s="26"/>
      <c r="M66" s="26"/>
      <c r="N66" s="26"/>
      <c r="O66" s="26"/>
      <c r="P66" s="26"/>
      <c r="Q66" s="26"/>
      <c r="R66" s="26"/>
      <c r="S66" s="11" t="str">
        <f>"  "&amp;"切り上げて"&amp;DBCS(ROUNDUP(Q54+K59,0))&amp;"以上必要"</f>
        <v xml:space="preserve">  切り上げて１以上必要</v>
      </c>
      <c r="T66" s="26"/>
      <c r="U66" s="26"/>
      <c r="V66" s="26"/>
      <c r="W66" s="26"/>
      <c r="X66" s="29"/>
      <c r="Y66" s="1"/>
      <c r="Z66" s="1"/>
    </row>
    <row r="67" spans="1:26" ht="14.1" customHeight="1" x14ac:dyDescent="0.2">
      <c r="A67" s="26"/>
      <c r="B67" s="52" t="s">
        <v>43</v>
      </c>
      <c r="C67" s="26"/>
      <c r="D67" s="26"/>
      <c r="E67" s="11" t="str">
        <f>"(2)①＋(3)＝"&amp;FIXED(Q50,3)&amp;"＋"&amp;FIXED(K59,3)&amp;"＝"&amp;FIXED(Q50+K59,3)</f>
        <v>(2)①＋(3)＝0.183＋0.190＝0.373</v>
      </c>
      <c r="F67" s="26"/>
      <c r="G67" s="26"/>
      <c r="H67" s="26"/>
      <c r="I67" s="26"/>
      <c r="J67" s="26"/>
      <c r="K67" s="26"/>
      <c r="L67" s="26"/>
      <c r="M67" s="26"/>
      <c r="N67" s="26"/>
      <c r="O67" s="26"/>
      <c r="P67" s="26"/>
      <c r="Q67" s="26"/>
      <c r="R67" s="26"/>
      <c r="S67" s="11" t="str">
        <f>"  "&amp;"切り上げて"&amp;DBCS(ROUNDUP(Q50+K59,0))&amp;"以上必要"</f>
        <v xml:space="preserve">  切り上げて１以上必要</v>
      </c>
      <c r="T67" s="26"/>
      <c r="U67" s="26"/>
      <c r="V67" s="26"/>
      <c r="W67" s="26"/>
      <c r="X67" s="29"/>
      <c r="Y67" s="26"/>
      <c r="Z67" s="26"/>
    </row>
    <row r="68" spans="1:26" ht="8.1" customHeight="1" x14ac:dyDescent="0.2">
      <c r="A68" s="26"/>
      <c r="B68" s="37"/>
      <c r="C68" s="38"/>
      <c r="D68" s="38"/>
      <c r="E68" s="39"/>
      <c r="F68" s="38"/>
      <c r="G68" s="38"/>
      <c r="H68" s="38"/>
      <c r="I68" s="38"/>
      <c r="J68" s="38"/>
      <c r="K68" s="38"/>
      <c r="L68" s="38"/>
      <c r="M68" s="38"/>
      <c r="N68" s="38"/>
      <c r="O68" s="38"/>
      <c r="P68" s="38"/>
      <c r="Q68" s="38"/>
      <c r="R68" s="38"/>
      <c r="S68" s="39"/>
      <c r="T68" s="38"/>
      <c r="U68" s="38"/>
      <c r="V68" s="38"/>
      <c r="W68" s="38"/>
      <c r="X68" s="40"/>
      <c r="Y68" s="26"/>
      <c r="Z68" s="26"/>
    </row>
    <row r="69" spans="1:26" ht="8.1" customHeight="1"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8.1" customHeight="1" x14ac:dyDescent="0.2">
      <c r="A70" s="26"/>
      <c r="B70" s="17"/>
      <c r="C70" s="18"/>
      <c r="D70" s="18"/>
      <c r="E70" s="18"/>
      <c r="F70" s="18"/>
      <c r="G70" s="18"/>
      <c r="H70" s="18"/>
      <c r="I70" s="18"/>
      <c r="J70" s="18"/>
      <c r="K70" s="18"/>
      <c r="L70" s="18"/>
      <c r="M70" s="18"/>
      <c r="N70" s="18"/>
      <c r="O70" s="18"/>
      <c r="P70" s="18"/>
      <c r="Q70" s="18"/>
      <c r="R70" s="18"/>
      <c r="S70" s="18"/>
      <c r="T70" s="18"/>
      <c r="U70" s="18"/>
      <c r="V70" s="18"/>
      <c r="W70" s="18"/>
      <c r="X70" s="19"/>
      <c r="Y70" s="26"/>
      <c r="Z70" s="26"/>
    </row>
    <row r="71" spans="1:26" ht="14.1" customHeight="1" x14ac:dyDescent="0.2">
      <c r="A71" s="26"/>
      <c r="B71" s="25" t="s">
        <v>54</v>
      </c>
      <c r="C71" s="26"/>
      <c r="D71" s="26"/>
      <c r="E71" s="26"/>
      <c r="F71" s="26"/>
      <c r="G71" s="26"/>
      <c r="H71" s="26"/>
      <c r="I71" s="26"/>
      <c r="J71" s="26"/>
      <c r="K71" s="26"/>
      <c r="L71" s="26"/>
      <c r="M71" s="26"/>
      <c r="N71" s="26"/>
      <c r="O71" s="26"/>
      <c r="P71" s="26"/>
      <c r="Q71" s="26"/>
      <c r="R71" s="26"/>
      <c r="S71" s="26"/>
      <c r="T71" s="26"/>
      <c r="U71" s="26"/>
      <c r="V71" s="26"/>
      <c r="W71" s="26"/>
      <c r="X71" s="20"/>
      <c r="Y71" s="26"/>
      <c r="Z71" s="26"/>
    </row>
    <row r="72" spans="1:26" ht="14.1" customHeight="1" x14ac:dyDescent="0.2">
      <c r="A72" s="26"/>
      <c r="B72" s="25" t="s">
        <v>44</v>
      </c>
      <c r="C72" s="26"/>
      <c r="D72" s="26"/>
      <c r="E72" s="26"/>
      <c r="F72" s="26"/>
      <c r="G72" s="26"/>
      <c r="H72" s="26"/>
      <c r="I72" s="26"/>
      <c r="J72" s="26"/>
      <c r="K72" s="26"/>
      <c r="L72" s="26"/>
      <c r="M72" s="26"/>
      <c r="N72" s="26"/>
      <c r="O72" s="26"/>
      <c r="P72" s="26"/>
      <c r="Q72" s="26"/>
      <c r="R72" s="26"/>
      <c r="S72" s="26"/>
      <c r="T72" s="26"/>
      <c r="U72" s="26"/>
      <c r="V72" s="26"/>
      <c r="W72" s="26"/>
      <c r="X72" s="20"/>
      <c r="Y72" s="26"/>
      <c r="Z72" s="26"/>
    </row>
    <row r="73" spans="1:26" ht="14.1" customHeight="1" x14ac:dyDescent="0.2">
      <c r="A73" s="26"/>
      <c r="B73" s="25" t="s">
        <v>45</v>
      </c>
      <c r="C73" s="26"/>
      <c r="D73" s="26"/>
      <c r="E73" s="26"/>
      <c r="F73" s="26"/>
      <c r="G73" s="26"/>
      <c r="H73" s="26"/>
      <c r="I73" s="26"/>
      <c r="J73" s="26"/>
      <c r="K73" s="26"/>
      <c r="L73" s="26"/>
      <c r="M73" s="26"/>
      <c r="N73" s="26"/>
      <c r="O73" s="26"/>
      <c r="P73" s="26"/>
      <c r="Q73" s="26"/>
      <c r="R73" s="26"/>
      <c r="S73" s="26"/>
      <c r="T73" s="26"/>
      <c r="U73" s="26"/>
      <c r="V73" s="26"/>
      <c r="W73" s="26"/>
      <c r="X73" s="20"/>
      <c r="Y73" s="26"/>
      <c r="Z73" s="26"/>
    </row>
    <row r="74" spans="1:26" ht="8.1" customHeight="1" x14ac:dyDescent="0.2">
      <c r="A74" s="26"/>
      <c r="B74" s="21"/>
      <c r="C74" s="22"/>
      <c r="D74" s="22"/>
      <c r="E74" s="22"/>
      <c r="F74" s="22"/>
      <c r="G74" s="22"/>
      <c r="H74" s="22"/>
      <c r="I74" s="22"/>
      <c r="J74" s="22"/>
      <c r="K74" s="22"/>
      <c r="L74" s="22"/>
      <c r="M74" s="22"/>
      <c r="N74" s="22"/>
      <c r="O74" s="22"/>
      <c r="P74" s="22"/>
      <c r="Q74" s="22"/>
      <c r="R74" s="22"/>
      <c r="S74" s="22"/>
      <c r="T74" s="22"/>
      <c r="U74" s="22"/>
      <c r="V74" s="22"/>
      <c r="W74" s="22"/>
      <c r="X74" s="23"/>
      <c r="Y74" s="26"/>
      <c r="Z74" s="26"/>
    </row>
    <row r="75" spans="1:26" x14ac:dyDescent="0.2">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x14ac:dyDescent="0.2">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x14ac:dyDescent="0.2">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x14ac:dyDescent="0.2">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x14ac:dyDescent="0.2">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x14ac:dyDescent="0.2">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x14ac:dyDescent="0.2">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x14ac:dyDescent="0.2">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x14ac:dyDescent="0.2">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x14ac:dyDescent="0.2">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x14ac:dyDescent="0.2">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x14ac:dyDescent="0.2">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x14ac:dyDescent="0.2">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x14ac:dyDescent="0.2">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x14ac:dyDescent="0.2">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x14ac:dyDescent="0.2">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x14ac:dyDescent="0.2">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x14ac:dyDescent="0.2">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x14ac:dyDescent="0.2">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x14ac:dyDescent="0.2">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x14ac:dyDescent="0.2">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x14ac:dyDescent="0.2">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x14ac:dyDescent="0.2">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x14ac:dyDescent="0.2">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x14ac:dyDescent="0.2">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x14ac:dyDescent="0.2">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x14ac:dyDescent="0.2">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x14ac:dyDescent="0.2">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x14ac:dyDescent="0.2">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x14ac:dyDescent="0.2">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x14ac:dyDescent="0.15">
      <c r="A107" s="27"/>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7"/>
      <c r="Z107" s="27"/>
    </row>
  </sheetData>
  <mergeCells count="109">
    <mergeCell ref="G6:H6"/>
    <mergeCell ref="I6:J6"/>
    <mergeCell ref="K6:L6"/>
    <mergeCell ref="M6:N6"/>
    <mergeCell ref="O6:P6"/>
    <mergeCell ref="B2:X2"/>
    <mergeCell ref="L4:S4"/>
    <mergeCell ref="G5:L5"/>
    <mergeCell ref="M5:R5"/>
    <mergeCell ref="S5:X5"/>
    <mergeCell ref="Q6:R6"/>
    <mergeCell ref="S6:T6"/>
    <mergeCell ref="U6:V6"/>
    <mergeCell ref="W6:X6"/>
    <mergeCell ref="B4:D4"/>
    <mergeCell ref="B5:B9"/>
    <mergeCell ref="Q8:R8"/>
    <mergeCell ref="S8:T8"/>
    <mergeCell ref="U8:V8"/>
    <mergeCell ref="W8:X8"/>
    <mergeCell ref="Q7:R7"/>
    <mergeCell ref="S7:T7"/>
    <mergeCell ref="U7:V7"/>
    <mergeCell ref="W7:X7"/>
    <mergeCell ref="G8:H8"/>
    <mergeCell ref="I8:J8"/>
    <mergeCell ref="K8:L8"/>
    <mergeCell ref="M8:N8"/>
    <mergeCell ref="O8:P8"/>
    <mergeCell ref="G7:H7"/>
    <mergeCell ref="I7:J7"/>
    <mergeCell ref="K7:L7"/>
    <mergeCell ref="M7:N7"/>
    <mergeCell ref="O7:P7"/>
    <mergeCell ref="N28:N29"/>
    <mergeCell ref="P28:P29"/>
    <mergeCell ref="Q28:R29"/>
    <mergeCell ref="B19:X19"/>
    <mergeCell ref="B25:C26"/>
    <mergeCell ref="F25:L26"/>
    <mergeCell ref="M25:O26"/>
    <mergeCell ref="P25:Q25"/>
    <mergeCell ref="R25:R26"/>
    <mergeCell ref="S25:S26"/>
    <mergeCell ref="T25:T26"/>
    <mergeCell ref="U25:V26"/>
    <mergeCell ref="P26:Q26"/>
    <mergeCell ref="D26:E26"/>
    <mergeCell ref="B10:C10"/>
    <mergeCell ref="B11:C11"/>
    <mergeCell ref="B12:C12"/>
    <mergeCell ref="B13:C13"/>
    <mergeCell ref="B34:C35"/>
    <mergeCell ref="E34:E35"/>
    <mergeCell ref="F34:G35"/>
    <mergeCell ref="H34:J34"/>
    <mergeCell ref="K34:M35"/>
    <mergeCell ref="H35:J35"/>
    <mergeCell ref="L29:M29"/>
    <mergeCell ref="B31:C32"/>
    <mergeCell ref="E31:E32"/>
    <mergeCell ref="F31:G32"/>
    <mergeCell ref="H31:J31"/>
    <mergeCell ref="K31:M32"/>
    <mergeCell ref="H32:J32"/>
    <mergeCell ref="D29:E29"/>
    <mergeCell ref="B28:C29"/>
    <mergeCell ref="F28:F29"/>
    <mergeCell ref="H28:H29"/>
    <mergeCell ref="I28:K29"/>
    <mergeCell ref="L28:M28"/>
    <mergeCell ref="J37:P37"/>
    <mergeCell ref="B43:C44"/>
    <mergeCell ref="F43:V44"/>
    <mergeCell ref="K45:K46"/>
    <mergeCell ref="L45:M46"/>
    <mergeCell ref="N45:N46"/>
    <mergeCell ref="O45:P45"/>
    <mergeCell ref="Q45:Q46"/>
    <mergeCell ref="R45:R46"/>
    <mergeCell ref="S45:S46"/>
    <mergeCell ref="T45:T46"/>
    <mergeCell ref="U45:U46"/>
    <mergeCell ref="V45:W46"/>
    <mergeCell ref="O46:P46"/>
    <mergeCell ref="B50:C51"/>
    <mergeCell ref="F50:F51"/>
    <mergeCell ref="H50:H51"/>
    <mergeCell ref="I50:K51"/>
    <mergeCell ref="L50:M50"/>
    <mergeCell ref="N50:N51"/>
    <mergeCell ref="Q54:R55"/>
    <mergeCell ref="L55:M55"/>
    <mergeCell ref="B59:C60"/>
    <mergeCell ref="E59:E60"/>
    <mergeCell ref="F59:G60"/>
    <mergeCell ref="H59:J59"/>
    <mergeCell ref="K59:L60"/>
    <mergeCell ref="H60:J60"/>
    <mergeCell ref="P50:P51"/>
    <mergeCell ref="Q50:R51"/>
    <mergeCell ref="L51:M51"/>
    <mergeCell ref="B54:C55"/>
    <mergeCell ref="F54:F55"/>
    <mergeCell ref="H54:H55"/>
    <mergeCell ref="I54:K55"/>
    <mergeCell ref="L54:M54"/>
    <mergeCell ref="N54:N55"/>
    <mergeCell ref="P54:P55"/>
  </mergeCells>
  <phoneticPr fontId="12"/>
  <pageMargins left="0.78740157480314965" right="0.19685039370078741" top="0.51181102362204722" bottom="0.55118110236220474" header="0.31496062992125984" footer="0.5511811023622047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Z107"/>
  <sheetViews>
    <sheetView tabSelected="1" zoomScaleNormal="100" workbookViewId="0">
      <selection activeCell="I7" sqref="I7:J7"/>
    </sheetView>
  </sheetViews>
  <sheetFormatPr defaultRowHeight="13.2" x14ac:dyDescent="0.2"/>
  <cols>
    <col min="1" max="1" width="4.6640625" customWidth="1"/>
    <col min="2" max="2" width="12.6640625" customWidth="1"/>
    <col min="3" max="3" width="5.21875" customWidth="1"/>
    <col min="4" max="4" width="10.6640625" customWidth="1"/>
    <col min="5" max="5" width="3.6640625" customWidth="1"/>
    <col min="6" max="6" width="7.21875" customWidth="1"/>
    <col min="7" max="10" width="3.6640625" customWidth="1"/>
    <col min="11" max="11" width="5.21875" customWidth="1"/>
    <col min="12" max="12" width="3.6640625" customWidth="1"/>
    <col min="13" max="13" width="4.21875" customWidth="1"/>
    <col min="14" max="14" width="2.6640625" customWidth="1"/>
    <col min="15" max="16" width="3.6640625" customWidth="1"/>
    <col min="17" max="18" width="3.88671875" customWidth="1"/>
    <col min="19" max="20" width="4.21875" customWidth="1"/>
    <col min="21" max="24" width="3.6640625" customWidth="1"/>
    <col min="25" max="25" width="1.6640625" customWidth="1"/>
    <col min="26" max="26" width="2.6640625" customWidth="1"/>
  </cols>
  <sheetData>
    <row r="1" spans="1:26" ht="20.100000000000001" customHeight="1" x14ac:dyDescent="0.15">
      <c r="A1" s="27"/>
      <c r="B1" s="27"/>
      <c r="C1" s="27"/>
      <c r="D1" s="27"/>
      <c r="E1" s="27"/>
      <c r="F1" s="27"/>
      <c r="G1" s="27"/>
      <c r="H1" s="27"/>
      <c r="I1" s="27"/>
      <c r="J1" s="27"/>
      <c r="K1" s="27"/>
      <c r="L1" s="27"/>
      <c r="M1" s="27"/>
      <c r="N1" s="27"/>
      <c r="O1" s="27"/>
      <c r="P1" s="27"/>
      <c r="Q1" s="27"/>
      <c r="R1" s="27"/>
      <c r="S1" s="27"/>
      <c r="T1" s="27"/>
      <c r="U1" s="27"/>
      <c r="V1" s="27"/>
      <c r="W1" s="27"/>
      <c r="X1" s="27"/>
      <c r="Y1" s="5"/>
      <c r="Z1" s="27"/>
    </row>
    <row r="2" spans="1:26" ht="20.100000000000001" customHeight="1" x14ac:dyDescent="0.2">
      <c r="A2" s="26"/>
      <c r="B2" s="166" t="s">
        <v>53</v>
      </c>
      <c r="C2" s="166"/>
      <c r="D2" s="166"/>
      <c r="E2" s="166"/>
      <c r="F2" s="166"/>
      <c r="G2" s="166"/>
      <c r="H2" s="166"/>
      <c r="I2" s="166"/>
      <c r="J2" s="166"/>
      <c r="K2" s="166"/>
      <c r="L2" s="166"/>
      <c r="M2" s="166"/>
      <c r="N2" s="166"/>
      <c r="O2" s="166"/>
      <c r="P2" s="166"/>
      <c r="Q2" s="166"/>
      <c r="R2" s="166"/>
      <c r="S2" s="166"/>
      <c r="T2" s="166"/>
      <c r="U2" s="166"/>
      <c r="V2" s="166"/>
      <c r="W2" s="166"/>
      <c r="X2" s="166"/>
      <c r="Y2" s="1"/>
      <c r="Z2" s="1"/>
    </row>
    <row r="3" spans="1:26" ht="10.050000000000001" customHeight="1" x14ac:dyDescent="0.2">
      <c r="A3" s="26"/>
      <c r="B3" s="55"/>
      <c r="C3" s="55"/>
      <c r="D3" s="55"/>
      <c r="E3" s="55"/>
      <c r="F3" s="55"/>
      <c r="G3" s="55"/>
      <c r="H3" s="55"/>
      <c r="I3" s="55"/>
      <c r="J3" s="55"/>
      <c r="K3" s="55"/>
      <c r="L3" s="55"/>
      <c r="M3" s="55"/>
      <c r="N3" s="55"/>
      <c r="O3" s="55"/>
      <c r="P3" s="55"/>
      <c r="Q3" s="55"/>
      <c r="R3" s="55"/>
      <c r="S3" s="55"/>
      <c r="T3" s="55"/>
      <c r="U3" s="55"/>
      <c r="V3" s="55"/>
      <c r="W3" s="55"/>
      <c r="X3" s="55"/>
      <c r="Y3" s="1"/>
      <c r="Z3" s="1"/>
    </row>
    <row r="4" spans="1:26" x14ac:dyDescent="0.15">
      <c r="A4" s="26"/>
      <c r="B4" s="156" t="s">
        <v>0</v>
      </c>
      <c r="C4" s="88"/>
      <c r="D4" s="88"/>
      <c r="F4" s="73" t="s">
        <v>61</v>
      </c>
      <c r="G4" s="67"/>
      <c r="H4" s="67"/>
      <c r="I4" s="67"/>
      <c r="J4" s="67"/>
      <c r="K4" s="1"/>
      <c r="L4" s="148"/>
      <c r="M4" s="149"/>
      <c r="N4" s="149"/>
      <c r="O4" s="149"/>
      <c r="P4" s="149"/>
      <c r="Q4" s="149"/>
      <c r="R4" s="149"/>
      <c r="S4" s="149"/>
      <c r="T4" s="1"/>
      <c r="U4" s="1"/>
      <c r="V4" s="1"/>
      <c r="W4" s="1"/>
      <c r="X4" s="2"/>
      <c r="Y4" s="2"/>
      <c r="Z4" s="27"/>
    </row>
    <row r="5" spans="1:26" x14ac:dyDescent="0.15">
      <c r="A5" s="26"/>
      <c r="B5" s="157" t="s">
        <v>55</v>
      </c>
      <c r="C5" s="70" t="s">
        <v>57</v>
      </c>
      <c r="D5" s="74">
        <f>資格者算定シート!D5</f>
        <v>3800</v>
      </c>
      <c r="F5" s="47" t="s">
        <v>46</v>
      </c>
      <c r="G5" s="150" t="s">
        <v>50</v>
      </c>
      <c r="H5" s="151"/>
      <c r="I5" s="151"/>
      <c r="J5" s="151"/>
      <c r="K5" s="151"/>
      <c r="L5" s="152"/>
      <c r="M5" s="145"/>
      <c r="N5" s="153"/>
      <c r="O5" s="153"/>
      <c r="P5" s="153"/>
      <c r="Q5" s="153"/>
      <c r="R5" s="153"/>
      <c r="S5" s="154"/>
      <c r="T5" s="153"/>
      <c r="U5" s="153"/>
      <c r="V5" s="153"/>
      <c r="W5" s="153"/>
      <c r="X5" s="153"/>
      <c r="Y5" s="2"/>
      <c r="Z5" s="27"/>
    </row>
    <row r="6" spans="1:26" x14ac:dyDescent="0.2">
      <c r="A6" s="26"/>
      <c r="B6" s="158"/>
      <c r="C6" s="71" t="s">
        <v>58</v>
      </c>
      <c r="D6" s="75">
        <f>資格者算定シート!D6</f>
        <v>3800</v>
      </c>
      <c r="E6" s="24" t="s">
        <v>71</v>
      </c>
      <c r="F6" s="48" t="s">
        <v>46</v>
      </c>
      <c r="G6" s="139" t="s">
        <v>47</v>
      </c>
      <c r="H6" s="140"/>
      <c r="I6" s="141" t="s">
        <v>51</v>
      </c>
      <c r="J6" s="142"/>
      <c r="K6" s="143" t="s">
        <v>50</v>
      </c>
      <c r="L6" s="144"/>
      <c r="M6" s="145"/>
      <c r="N6" s="100"/>
      <c r="O6" s="146"/>
      <c r="P6" s="100"/>
      <c r="Q6" s="154"/>
      <c r="R6" s="153"/>
      <c r="S6" s="154"/>
      <c r="T6" s="153"/>
      <c r="U6" s="146"/>
      <c r="V6" s="155"/>
      <c r="W6" s="154"/>
      <c r="X6" s="153"/>
    </row>
    <row r="7" spans="1:26" x14ac:dyDescent="0.15">
      <c r="A7" s="26"/>
      <c r="B7" s="158"/>
      <c r="C7" s="71" t="s">
        <v>59</v>
      </c>
      <c r="D7" s="76">
        <f>資格者算定シート!D7</f>
        <v>3800</v>
      </c>
      <c r="E7" s="65" t="s">
        <v>72</v>
      </c>
      <c r="F7" s="49" t="s">
        <v>49</v>
      </c>
      <c r="G7" s="129">
        <f>資格者算定シート!G7</f>
        <v>271</v>
      </c>
      <c r="H7" s="130"/>
      <c r="I7" s="129">
        <f>資格者算定シート!I7</f>
        <v>11</v>
      </c>
      <c r="J7" s="130"/>
      <c r="K7" s="129">
        <f>資格者算定シート!K7</f>
        <v>260</v>
      </c>
      <c r="L7" s="130"/>
      <c r="M7" s="135"/>
      <c r="N7" s="136"/>
      <c r="O7" s="137"/>
      <c r="P7" s="138"/>
      <c r="Q7" s="136"/>
      <c r="R7" s="127"/>
      <c r="S7" s="136"/>
      <c r="T7" s="127"/>
      <c r="U7" s="162"/>
      <c r="V7" s="162"/>
      <c r="W7" s="136"/>
      <c r="X7" s="127"/>
      <c r="Y7" s="2"/>
      <c r="Z7" s="27"/>
    </row>
    <row r="8" spans="1:26" x14ac:dyDescent="0.15">
      <c r="A8" s="26"/>
      <c r="B8" s="158"/>
      <c r="C8" s="71" t="s">
        <v>66</v>
      </c>
      <c r="D8" s="77">
        <f>資格者算定シート!D8</f>
        <v>3800</v>
      </c>
      <c r="F8" s="50" t="s">
        <v>48</v>
      </c>
      <c r="G8" s="120">
        <f>資格者算定シート!G8</f>
        <v>22.58</v>
      </c>
      <c r="H8" s="121"/>
      <c r="I8" s="122" t="s">
        <v>46</v>
      </c>
      <c r="J8" s="123"/>
      <c r="K8" s="124">
        <f>資格者算定シート!K8</f>
        <v>22</v>
      </c>
      <c r="L8" s="125"/>
      <c r="M8" s="126"/>
      <c r="N8" s="127"/>
      <c r="O8" s="128"/>
      <c r="P8" s="127"/>
      <c r="Q8" s="160"/>
      <c r="R8" s="161"/>
      <c r="S8" s="128"/>
      <c r="T8" s="127"/>
      <c r="U8" s="128"/>
      <c r="V8" s="127"/>
      <c r="W8" s="160"/>
      <c r="X8" s="161"/>
      <c r="Y8" s="2"/>
      <c r="Z8" s="27"/>
    </row>
    <row r="9" spans="1:26" x14ac:dyDescent="0.15">
      <c r="A9" s="26"/>
      <c r="B9" s="159"/>
      <c r="C9" s="71" t="s">
        <v>60</v>
      </c>
      <c r="D9" s="78">
        <f>資格者算定シート!D9</f>
        <v>3800</v>
      </c>
      <c r="E9" s="66" t="s">
        <v>52</v>
      </c>
      <c r="F9" s="61" t="s">
        <v>74</v>
      </c>
      <c r="G9" s="1"/>
      <c r="H9" s="1"/>
      <c r="I9" s="1"/>
      <c r="J9" s="1"/>
      <c r="K9" s="1"/>
      <c r="L9" s="1"/>
      <c r="M9" s="1"/>
      <c r="N9" s="1"/>
      <c r="O9" s="1"/>
      <c r="P9" s="1"/>
      <c r="Q9" s="1"/>
      <c r="R9" s="1"/>
      <c r="S9" s="1"/>
      <c r="T9" s="1"/>
      <c r="U9" s="1"/>
      <c r="V9" s="1"/>
      <c r="W9" s="1"/>
      <c r="X9" s="1"/>
      <c r="Y9" s="27"/>
      <c r="Z9" s="27"/>
    </row>
    <row r="10" spans="1:26" ht="13.5" customHeight="1" x14ac:dyDescent="0.2">
      <c r="A10" s="26"/>
      <c r="B10" s="107" t="s">
        <v>1</v>
      </c>
      <c r="C10" s="108"/>
      <c r="D10" s="75">
        <f>資格者算定シート!D10</f>
        <v>0</v>
      </c>
      <c r="E10" s="24"/>
      <c r="F10" s="65" t="s">
        <v>75</v>
      </c>
      <c r="G10" s="1"/>
      <c r="H10" s="46"/>
      <c r="I10" s="46"/>
      <c r="J10" s="46"/>
      <c r="K10" s="46"/>
      <c r="L10" s="46"/>
      <c r="M10" s="46"/>
      <c r="N10" s="46"/>
      <c r="O10" s="46"/>
      <c r="P10" s="46"/>
      <c r="Q10" s="46"/>
      <c r="R10" s="46"/>
      <c r="S10" s="46"/>
      <c r="T10" s="46"/>
      <c r="U10" s="46"/>
      <c r="V10" s="46"/>
      <c r="W10" s="46"/>
      <c r="X10" s="1"/>
      <c r="Y10" s="2"/>
      <c r="Z10" s="2"/>
    </row>
    <row r="11" spans="1:26" ht="13.5" customHeight="1" x14ac:dyDescent="0.2">
      <c r="A11" s="26"/>
      <c r="B11" s="109" t="s">
        <v>2</v>
      </c>
      <c r="C11" s="110"/>
      <c r="D11" s="76">
        <f>資格者算定シート!D11</f>
        <v>0</v>
      </c>
      <c r="E11" s="3"/>
      <c r="F11" s="61" t="s">
        <v>65</v>
      </c>
      <c r="G11" s="1"/>
      <c r="H11" s="46"/>
      <c r="I11" s="46"/>
      <c r="J11" s="46"/>
      <c r="K11" s="46"/>
      <c r="L11" s="46"/>
      <c r="M11" s="46"/>
      <c r="N11" s="46"/>
      <c r="O11" s="46"/>
      <c r="P11" s="46"/>
      <c r="Q11" s="46"/>
      <c r="R11" s="46"/>
      <c r="S11" s="46"/>
      <c r="T11" s="46"/>
      <c r="U11" s="46"/>
      <c r="V11" s="46"/>
      <c r="W11" s="46"/>
      <c r="X11" s="1"/>
      <c r="Y11" s="2"/>
      <c r="Z11" s="2"/>
    </row>
    <row r="12" spans="1:26" ht="13.5" customHeight="1" x14ac:dyDescent="0.2">
      <c r="A12" s="26"/>
      <c r="B12" s="109" t="s">
        <v>4</v>
      </c>
      <c r="C12" s="110"/>
      <c r="D12" s="68">
        <f>資格者算定シート!D12</f>
        <v>260</v>
      </c>
      <c r="E12" s="1"/>
      <c r="F12" s="62" t="s">
        <v>67</v>
      </c>
      <c r="G12" s="1"/>
      <c r="H12" s="1"/>
      <c r="I12" s="1"/>
      <c r="J12" s="1"/>
      <c r="K12" s="1"/>
      <c r="L12" s="1"/>
      <c r="M12" s="1"/>
      <c r="N12" s="1"/>
      <c r="O12" s="1"/>
      <c r="P12" s="1"/>
      <c r="Q12" s="1"/>
      <c r="R12" s="1"/>
      <c r="S12" s="1"/>
      <c r="T12" s="1"/>
      <c r="U12" s="1"/>
      <c r="V12" s="1"/>
      <c r="W12" s="1"/>
      <c r="X12" s="1"/>
      <c r="Y12" s="1"/>
      <c r="Z12" s="1"/>
    </row>
    <row r="13" spans="1:26" ht="13.5" customHeight="1" x14ac:dyDescent="0.2">
      <c r="A13" s="26"/>
      <c r="B13" s="111" t="s">
        <v>3</v>
      </c>
      <c r="C13" s="112"/>
      <c r="D13" s="69">
        <f>資格者算定シート!D13</f>
        <v>22</v>
      </c>
      <c r="E13" s="1"/>
      <c r="F13" s="62" t="s">
        <v>68</v>
      </c>
      <c r="G13" s="1"/>
      <c r="H13" s="1"/>
      <c r="I13" s="1"/>
      <c r="J13" s="1"/>
      <c r="K13" s="1"/>
      <c r="L13" s="1"/>
      <c r="M13" s="1"/>
      <c r="N13" s="1"/>
      <c r="O13" s="1"/>
      <c r="P13" s="1"/>
      <c r="Q13" s="1"/>
      <c r="R13" s="1"/>
      <c r="S13" s="1"/>
      <c r="T13" s="1"/>
      <c r="U13" s="1"/>
      <c r="V13" s="1"/>
      <c r="W13" s="1"/>
      <c r="X13" s="1"/>
      <c r="Y13" s="1"/>
      <c r="Z13" s="1"/>
    </row>
    <row r="14" spans="1:26" ht="13.5" customHeight="1" x14ac:dyDescent="0.2">
      <c r="A14" s="26"/>
      <c r="B14" s="63" t="s">
        <v>63</v>
      </c>
      <c r="C14" s="1"/>
      <c r="D14" s="1"/>
      <c r="E14" s="1"/>
      <c r="F14" s="62" t="s">
        <v>69</v>
      </c>
      <c r="G14" s="1"/>
      <c r="H14" s="1"/>
      <c r="I14" s="1"/>
      <c r="J14" s="1"/>
      <c r="K14" s="1"/>
      <c r="L14" s="1"/>
      <c r="M14" s="1"/>
      <c r="N14" s="1"/>
      <c r="O14" s="1"/>
      <c r="P14" s="1"/>
      <c r="Q14" s="1"/>
      <c r="R14" s="1"/>
      <c r="S14" s="1"/>
      <c r="T14" s="1"/>
      <c r="U14" s="1"/>
      <c r="V14" s="1"/>
      <c r="W14" s="1"/>
      <c r="X14" s="1"/>
      <c r="Y14" s="1"/>
      <c r="Z14" s="1"/>
    </row>
    <row r="15" spans="1:26" ht="13.5" customHeight="1" x14ac:dyDescent="0.15">
      <c r="A15" s="26"/>
      <c r="B15" s="72" t="s">
        <v>64</v>
      </c>
      <c r="C15" s="1"/>
      <c r="D15" s="1"/>
      <c r="E15" s="1"/>
      <c r="F15" s="65" t="s">
        <v>70</v>
      </c>
      <c r="G15" s="1"/>
      <c r="H15" s="1"/>
      <c r="I15" s="1"/>
      <c r="J15" s="1"/>
      <c r="K15" s="1"/>
      <c r="L15" s="1"/>
      <c r="M15" s="1"/>
      <c r="N15" s="1"/>
      <c r="O15" s="1"/>
      <c r="P15" s="1"/>
      <c r="Q15" s="1"/>
      <c r="R15" s="1"/>
      <c r="S15" s="1"/>
      <c r="T15" s="1"/>
      <c r="U15" s="1"/>
      <c r="V15" s="1"/>
      <c r="W15" s="1"/>
      <c r="X15" s="1"/>
      <c r="Y15" s="5"/>
      <c r="Z15" s="27"/>
    </row>
    <row r="16" spans="1:26" ht="16.2" x14ac:dyDescent="0.15">
      <c r="A16" s="26"/>
      <c r="B16" s="72" t="s">
        <v>73</v>
      </c>
      <c r="C16" s="1"/>
      <c r="D16" s="1"/>
      <c r="E16" s="1"/>
      <c r="F16" s="62" t="s">
        <v>56</v>
      </c>
      <c r="G16" s="1"/>
      <c r="H16" s="1"/>
      <c r="I16" s="1"/>
      <c r="J16" s="1"/>
      <c r="K16" s="1"/>
      <c r="L16" s="1"/>
      <c r="M16" s="1"/>
      <c r="N16" s="1"/>
      <c r="O16" s="1"/>
      <c r="P16" s="1"/>
      <c r="Q16" s="1"/>
      <c r="R16" s="1"/>
      <c r="S16" s="1"/>
      <c r="T16" s="1"/>
      <c r="U16" s="1"/>
      <c r="V16" s="1"/>
      <c r="W16" s="1"/>
      <c r="X16" s="1"/>
      <c r="Y16" s="5"/>
      <c r="Z16" s="27"/>
    </row>
    <row r="17" spans="1:26" ht="6" customHeight="1" x14ac:dyDescent="0.15">
      <c r="A17" s="26"/>
      <c r="B17" s="1"/>
      <c r="C17" s="1"/>
      <c r="D17" s="1"/>
      <c r="E17" s="1"/>
      <c r="F17" s="62"/>
      <c r="G17" s="1"/>
      <c r="H17" s="1"/>
      <c r="I17" s="1"/>
      <c r="J17" s="1"/>
      <c r="K17" s="1"/>
      <c r="L17" s="1"/>
      <c r="M17" s="1"/>
      <c r="N17" s="1"/>
      <c r="O17" s="1"/>
      <c r="P17" s="1"/>
      <c r="Q17" s="1"/>
      <c r="R17" s="1"/>
      <c r="S17" s="1"/>
      <c r="T17" s="1"/>
      <c r="U17" s="1"/>
      <c r="V17" s="1"/>
      <c r="W17" s="1"/>
      <c r="X17" s="1"/>
      <c r="Y17" s="5"/>
      <c r="Z17" s="27"/>
    </row>
    <row r="18" spans="1:26" ht="10.050000000000001" customHeight="1" x14ac:dyDescent="0.2">
      <c r="A18" s="26"/>
      <c r="B18" s="41"/>
      <c r="C18" s="42"/>
      <c r="D18" s="42"/>
      <c r="E18" s="42"/>
      <c r="F18" s="42"/>
      <c r="G18" s="42"/>
      <c r="H18" s="42"/>
      <c r="I18" s="42"/>
      <c r="J18" s="42"/>
      <c r="K18" s="42"/>
      <c r="L18" s="42"/>
      <c r="M18" s="42"/>
      <c r="N18" s="42"/>
      <c r="O18" s="42"/>
      <c r="P18" s="42"/>
      <c r="Q18" s="42"/>
      <c r="R18" s="42"/>
      <c r="S18" s="42"/>
      <c r="T18" s="42"/>
      <c r="U18" s="42"/>
      <c r="V18" s="42"/>
      <c r="W18" s="42"/>
      <c r="X18" s="43"/>
      <c r="Y18" s="5"/>
      <c r="Z18" s="45"/>
    </row>
    <row r="19" spans="1:26" ht="18" customHeight="1" x14ac:dyDescent="0.2">
      <c r="A19" s="26"/>
      <c r="B19" s="163" t="s">
        <v>5</v>
      </c>
      <c r="C19" s="164"/>
      <c r="D19" s="164"/>
      <c r="E19" s="164"/>
      <c r="F19" s="164"/>
      <c r="G19" s="164"/>
      <c r="H19" s="164"/>
      <c r="I19" s="164"/>
      <c r="J19" s="164"/>
      <c r="K19" s="164"/>
      <c r="L19" s="164"/>
      <c r="M19" s="164"/>
      <c r="N19" s="164"/>
      <c r="O19" s="164"/>
      <c r="P19" s="164"/>
      <c r="Q19" s="164"/>
      <c r="R19" s="164"/>
      <c r="S19" s="164"/>
      <c r="T19" s="164"/>
      <c r="U19" s="164"/>
      <c r="V19" s="164"/>
      <c r="W19" s="164"/>
      <c r="X19" s="165"/>
      <c r="Y19" s="1"/>
      <c r="Z19" s="44"/>
    </row>
    <row r="20" spans="1:26" ht="10.050000000000001" customHeight="1" x14ac:dyDescent="0.2">
      <c r="A20" s="26"/>
      <c r="B20" s="52"/>
      <c r="C20" s="26"/>
      <c r="D20" s="26"/>
      <c r="E20" s="26"/>
      <c r="F20" s="26"/>
      <c r="G20" s="26"/>
      <c r="H20" s="26"/>
      <c r="I20" s="26"/>
      <c r="J20" s="26"/>
      <c r="K20" s="26"/>
      <c r="L20" s="26"/>
      <c r="M20" s="26"/>
      <c r="N20" s="26"/>
      <c r="O20" s="26"/>
      <c r="P20" s="26"/>
      <c r="Q20" s="26"/>
      <c r="R20" s="26"/>
      <c r="S20" s="26"/>
      <c r="T20" s="26"/>
      <c r="U20" s="26"/>
      <c r="V20" s="26"/>
      <c r="W20" s="26"/>
      <c r="X20" s="29"/>
      <c r="Y20" s="1"/>
      <c r="Z20" s="44"/>
    </row>
    <row r="21" spans="1:26" ht="18" customHeight="1" x14ac:dyDescent="0.15">
      <c r="A21" s="26"/>
      <c r="B21" s="52"/>
      <c r="C21" s="26"/>
      <c r="D21" s="26"/>
      <c r="E21" s="26"/>
      <c r="F21" s="26"/>
      <c r="G21" s="27"/>
      <c r="H21" s="27"/>
      <c r="K21" s="8" t="s">
        <v>6</v>
      </c>
      <c r="L21" s="13"/>
      <c r="N21" s="14"/>
      <c r="O21" s="14" t="s">
        <v>7</v>
      </c>
      <c r="P21" s="7" t="s">
        <v>8</v>
      </c>
      <c r="Q21" s="7"/>
      <c r="R21" s="8"/>
      <c r="S21" s="8"/>
      <c r="T21" s="8"/>
      <c r="U21" s="8"/>
      <c r="V21" s="8"/>
      <c r="W21" s="8"/>
      <c r="X21" s="29"/>
      <c r="Y21" s="6"/>
      <c r="Z21" s="44"/>
    </row>
    <row r="22" spans="1:26" ht="18" customHeight="1" x14ac:dyDescent="0.2">
      <c r="A22" s="26"/>
      <c r="B22" s="52"/>
      <c r="C22" s="26"/>
      <c r="D22" s="26"/>
      <c r="E22" s="26"/>
      <c r="F22" s="26"/>
      <c r="G22" s="26"/>
      <c r="H22" s="26"/>
      <c r="J22" s="26"/>
      <c r="K22" s="9" t="s">
        <v>9</v>
      </c>
      <c r="L22" s="15"/>
      <c r="M22" s="60"/>
      <c r="N22" s="14"/>
      <c r="O22" s="16" t="s">
        <v>7</v>
      </c>
      <c r="P22" s="7" t="s">
        <v>10</v>
      </c>
      <c r="Q22" s="60"/>
      <c r="R22" s="9"/>
      <c r="S22" s="9"/>
      <c r="T22" s="9"/>
      <c r="U22" s="9"/>
      <c r="V22" s="9"/>
      <c r="W22" s="9"/>
      <c r="X22" s="29"/>
      <c r="Y22" s="6"/>
      <c r="Z22" s="44"/>
    </row>
    <row r="23" spans="1:26" ht="18" customHeight="1" x14ac:dyDescent="0.2">
      <c r="A23" s="26"/>
      <c r="B23" s="64" t="s">
        <v>11</v>
      </c>
      <c r="C23" s="26"/>
      <c r="D23" s="26"/>
      <c r="E23" s="26"/>
      <c r="F23" s="26"/>
      <c r="G23" s="26"/>
      <c r="H23" s="26"/>
      <c r="I23" s="26"/>
      <c r="J23" s="26"/>
      <c r="K23" s="26"/>
      <c r="L23" s="26"/>
      <c r="M23" s="26"/>
      <c r="N23" s="26"/>
      <c r="O23" s="26"/>
      <c r="P23" s="26"/>
      <c r="Q23" s="26"/>
      <c r="R23" s="26"/>
      <c r="S23" s="26"/>
      <c r="T23" s="26"/>
      <c r="U23" s="26"/>
      <c r="V23" s="26"/>
      <c r="W23" s="26"/>
      <c r="X23" s="29"/>
      <c r="Y23" s="1"/>
      <c r="Z23" s="44"/>
    </row>
    <row r="24" spans="1:26" ht="18" customHeight="1" x14ac:dyDescent="0.2">
      <c r="A24" s="26"/>
      <c r="B24" s="52" t="s">
        <v>12</v>
      </c>
      <c r="C24" s="26"/>
      <c r="D24" s="26"/>
      <c r="E24" s="26"/>
      <c r="F24" s="26"/>
      <c r="G24" s="26"/>
      <c r="H24" s="26"/>
      <c r="I24" s="26"/>
      <c r="J24" s="26"/>
      <c r="K24" s="26"/>
      <c r="L24" s="26"/>
      <c r="M24" s="26"/>
      <c r="N24" s="26"/>
      <c r="O24" s="26"/>
      <c r="P24" s="26"/>
      <c r="Q24" s="26"/>
      <c r="R24" s="26"/>
      <c r="S24" s="26"/>
      <c r="T24" s="26"/>
      <c r="U24" s="26"/>
      <c r="V24" s="26"/>
      <c r="W24" s="26"/>
      <c r="X24" s="29"/>
      <c r="Y24" s="4"/>
      <c r="Z24" s="44"/>
    </row>
    <row r="25" spans="1:26" ht="18" customHeight="1" x14ac:dyDescent="0.15">
      <c r="A25" s="26"/>
      <c r="B25" s="82" t="s">
        <v>13</v>
      </c>
      <c r="C25" s="83"/>
      <c r="D25" s="10">
        <v>1</v>
      </c>
      <c r="E25" s="10"/>
      <c r="F25" s="83" t="s">
        <v>14</v>
      </c>
      <c r="G25" s="96"/>
      <c r="H25" s="96"/>
      <c r="I25" s="96"/>
      <c r="J25" s="96"/>
      <c r="K25" s="96"/>
      <c r="L25" s="96"/>
      <c r="M25" s="85">
        <f>D5</f>
        <v>3800</v>
      </c>
      <c r="N25" s="85"/>
      <c r="O25" s="85"/>
      <c r="P25" s="87">
        <v>1</v>
      </c>
      <c r="Q25" s="87"/>
      <c r="R25" s="102">
        <f>D10</f>
        <v>0</v>
      </c>
      <c r="S25" s="103">
        <f>D11</f>
        <v>0</v>
      </c>
      <c r="T25" s="84" t="s">
        <v>15</v>
      </c>
      <c r="U25" s="93">
        <f>M25/(100*D13)-R25-S25</f>
        <v>1.7272727272727273</v>
      </c>
      <c r="V25" s="106"/>
      <c r="X25" s="30"/>
    </row>
    <row r="26" spans="1:26" ht="18" customHeight="1" x14ac:dyDescent="0.15">
      <c r="A26" s="26"/>
      <c r="B26" s="82"/>
      <c r="C26" s="83"/>
      <c r="D26" s="114" t="s">
        <v>16</v>
      </c>
      <c r="E26" s="119"/>
      <c r="F26" s="96"/>
      <c r="G26" s="96"/>
      <c r="H26" s="96"/>
      <c r="I26" s="96"/>
      <c r="J26" s="96"/>
      <c r="K26" s="96"/>
      <c r="L26" s="96"/>
      <c r="M26" s="85"/>
      <c r="N26" s="85"/>
      <c r="O26" s="85"/>
      <c r="P26" s="84" t="str">
        <f>"100×"&amp;FIXED(D13,0)</f>
        <v>100×22</v>
      </c>
      <c r="Q26" s="84"/>
      <c r="R26" s="102"/>
      <c r="S26" s="103"/>
      <c r="T26" s="84"/>
      <c r="U26" s="106"/>
      <c r="V26" s="106"/>
      <c r="X26" s="30"/>
    </row>
    <row r="27" spans="1:26" ht="18" customHeight="1" x14ac:dyDescent="0.2">
      <c r="A27" s="26"/>
      <c r="B27" s="52" t="s">
        <v>17</v>
      </c>
      <c r="C27" s="26"/>
      <c r="D27" s="26"/>
      <c r="E27" s="26"/>
      <c r="F27" s="26"/>
      <c r="G27" s="26"/>
      <c r="H27" s="26"/>
      <c r="I27" s="26"/>
      <c r="J27" s="26"/>
      <c r="K27" s="26"/>
      <c r="L27" s="26"/>
      <c r="M27" s="26"/>
      <c r="N27" s="26"/>
      <c r="O27" s="26"/>
      <c r="P27" s="26"/>
      <c r="Q27" s="26"/>
      <c r="R27" s="26"/>
      <c r="S27" s="26"/>
      <c r="T27" s="26"/>
      <c r="U27" s="26"/>
      <c r="V27" s="26"/>
      <c r="W27" s="26"/>
      <c r="X27" s="29"/>
      <c r="Y27" s="2"/>
      <c r="Z27" s="44"/>
    </row>
    <row r="28" spans="1:26" ht="18" customHeight="1" x14ac:dyDescent="0.15">
      <c r="A28" s="26"/>
      <c r="B28" s="82" t="s">
        <v>13</v>
      </c>
      <c r="C28" s="83"/>
      <c r="D28" s="10">
        <v>1</v>
      </c>
      <c r="E28" s="10"/>
      <c r="F28" s="84" t="s">
        <v>18</v>
      </c>
      <c r="G28" s="53">
        <v>1</v>
      </c>
      <c r="H28" s="84" t="s">
        <v>15</v>
      </c>
      <c r="I28" s="115">
        <f>D6</f>
        <v>3800</v>
      </c>
      <c r="J28" s="115"/>
      <c r="K28" s="116"/>
      <c r="L28" s="84">
        <v>1</v>
      </c>
      <c r="M28" s="100"/>
      <c r="N28" s="84" t="s">
        <v>18</v>
      </c>
      <c r="O28" s="53">
        <v>1</v>
      </c>
      <c r="P28" s="84" t="s">
        <v>15</v>
      </c>
      <c r="Q28" s="93">
        <f>ROUND(I28/(20*D12)*1/4,3)</f>
        <v>0.183</v>
      </c>
      <c r="R28" s="94"/>
      <c r="S28" s="51"/>
      <c r="T28" s="51"/>
      <c r="U28" s="51"/>
      <c r="V28" s="51"/>
      <c r="W28" s="27"/>
      <c r="X28" s="35"/>
      <c r="Y28" s="44"/>
      <c r="Z28" s="27"/>
    </row>
    <row r="29" spans="1:26" ht="18" customHeight="1" x14ac:dyDescent="0.15">
      <c r="A29" s="26"/>
      <c r="B29" s="82"/>
      <c r="C29" s="83"/>
      <c r="D29" s="114" t="s">
        <v>19</v>
      </c>
      <c r="E29" s="114"/>
      <c r="F29" s="84"/>
      <c r="G29" s="51">
        <v>4</v>
      </c>
      <c r="H29" s="84"/>
      <c r="I29" s="115"/>
      <c r="J29" s="115"/>
      <c r="K29" s="116"/>
      <c r="L29" s="114" t="str">
        <f>"20×"&amp;FIXED(D12,0)</f>
        <v>20×260</v>
      </c>
      <c r="M29" s="114"/>
      <c r="N29" s="84"/>
      <c r="O29" s="51">
        <v>4</v>
      </c>
      <c r="P29" s="84"/>
      <c r="Q29" s="93"/>
      <c r="R29" s="94"/>
      <c r="S29" s="51"/>
      <c r="T29" s="51"/>
      <c r="U29" s="51"/>
      <c r="V29" s="51"/>
      <c r="W29" s="27"/>
      <c r="X29" s="59"/>
      <c r="Y29" s="44"/>
      <c r="Z29" s="27"/>
    </row>
    <row r="30" spans="1:26" ht="18" customHeight="1" x14ac:dyDescent="0.2">
      <c r="A30" s="26"/>
      <c r="B30" s="52" t="s">
        <v>20</v>
      </c>
      <c r="C30" s="26"/>
      <c r="D30" s="26"/>
      <c r="E30" s="26"/>
      <c r="F30" s="26"/>
      <c r="G30" s="26"/>
      <c r="H30" s="26"/>
      <c r="I30" s="26"/>
      <c r="J30" s="26"/>
      <c r="K30" s="26"/>
      <c r="L30" s="26"/>
      <c r="M30" s="26"/>
      <c r="N30" s="26"/>
      <c r="O30" s="26"/>
      <c r="P30" s="26"/>
      <c r="Q30" s="26"/>
      <c r="R30" s="26"/>
      <c r="S30" s="26"/>
      <c r="T30" s="26"/>
      <c r="U30" s="26"/>
      <c r="V30" s="26"/>
      <c r="W30" s="26"/>
      <c r="X30" s="29"/>
      <c r="Y30" s="1"/>
      <c r="Z30" s="44"/>
    </row>
    <row r="31" spans="1:26" ht="18" customHeight="1" x14ac:dyDescent="0.15">
      <c r="A31" s="26"/>
      <c r="B31" s="82" t="s">
        <v>13</v>
      </c>
      <c r="C31" s="83"/>
      <c r="D31" s="56">
        <v>1</v>
      </c>
      <c r="E31" s="84" t="s">
        <v>15</v>
      </c>
      <c r="F31" s="85">
        <f>D8</f>
        <v>3800</v>
      </c>
      <c r="G31" s="85"/>
      <c r="H31" s="87">
        <v>1</v>
      </c>
      <c r="I31" s="87"/>
      <c r="J31" s="87"/>
      <c r="K31" s="113">
        <f>ROUND(F31/H32,3)</f>
        <v>9.5000000000000001E-2</v>
      </c>
      <c r="L31" s="106"/>
      <c r="M31" s="106"/>
      <c r="N31" s="54"/>
      <c r="O31" s="54"/>
      <c r="P31" s="54"/>
      <c r="Q31" s="32"/>
      <c r="R31" s="26"/>
      <c r="S31" s="26"/>
      <c r="T31" s="26"/>
      <c r="U31" s="26"/>
      <c r="V31" s="26"/>
      <c r="W31" s="26"/>
      <c r="X31" s="59"/>
      <c r="Y31" s="44"/>
      <c r="Z31" s="27"/>
    </row>
    <row r="32" spans="1:26" ht="18" customHeight="1" x14ac:dyDescent="0.15">
      <c r="A32" s="26"/>
      <c r="B32" s="82"/>
      <c r="C32" s="83"/>
      <c r="D32" s="12">
        <v>40000</v>
      </c>
      <c r="E32" s="84"/>
      <c r="F32" s="85"/>
      <c r="G32" s="85"/>
      <c r="H32" s="92">
        <v>40000</v>
      </c>
      <c r="I32" s="92"/>
      <c r="J32" s="92"/>
      <c r="K32" s="106"/>
      <c r="L32" s="106"/>
      <c r="M32" s="106"/>
      <c r="N32" s="54"/>
      <c r="O32" s="54"/>
      <c r="P32" s="54"/>
      <c r="Q32" s="32"/>
      <c r="R32" s="26"/>
      <c r="S32" s="26"/>
      <c r="T32" s="26"/>
      <c r="U32" s="26"/>
      <c r="V32" s="26"/>
      <c r="W32" s="26"/>
      <c r="X32" s="59"/>
      <c r="Y32" s="44"/>
      <c r="Z32" s="27"/>
    </row>
    <row r="33" spans="1:26" ht="18" customHeight="1" x14ac:dyDescent="0.2">
      <c r="A33" s="26"/>
      <c r="B33" s="52" t="s">
        <v>21</v>
      </c>
      <c r="C33" s="26"/>
      <c r="D33" s="26"/>
      <c r="E33" s="26"/>
      <c r="F33" s="26"/>
      <c r="G33" s="26"/>
      <c r="H33" s="26"/>
      <c r="I33" s="26"/>
      <c r="J33" s="26"/>
      <c r="K33" s="26"/>
      <c r="L33" s="26"/>
      <c r="M33" s="26"/>
      <c r="N33" s="26"/>
      <c r="O33" s="26"/>
      <c r="P33" s="26"/>
      <c r="Q33" s="26"/>
      <c r="R33" s="26"/>
      <c r="S33" s="26"/>
      <c r="T33" s="26"/>
      <c r="U33" s="26"/>
      <c r="V33" s="26"/>
      <c r="W33" s="26"/>
      <c r="X33" s="29"/>
      <c r="Y33" s="1"/>
      <c r="Z33" s="44"/>
    </row>
    <row r="34" spans="1:26" ht="18" customHeight="1" x14ac:dyDescent="0.15">
      <c r="A34" s="26"/>
      <c r="B34" s="82" t="s">
        <v>13</v>
      </c>
      <c r="C34" s="83"/>
      <c r="D34" s="56">
        <v>1</v>
      </c>
      <c r="E34" s="84" t="s">
        <v>15</v>
      </c>
      <c r="F34" s="85">
        <f>D9</f>
        <v>3800</v>
      </c>
      <c r="G34" s="85"/>
      <c r="H34" s="87">
        <v>1</v>
      </c>
      <c r="I34" s="87"/>
      <c r="J34" s="87"/>
      <c r="K34" s="113">
        <f>ROUND(F34/H35,3)</f>
        <v>0.19</v>
      </c>
      <c r="L34" s="106"/>
      <c r="M34" s="106"/>
      <c r="N34" s="54"/>
      <c r="O34" s="1"/>
      <c r="P34" s="33"/>
      <c r="Q34" s="27"/>
      <c r="R34" s="27"/>
      <c r="S34" s="27"/>
      <c r="T34" s="27"/>
      <c r="U34" s="27"/>
      <c r="V34" s="27"/>
      <c r="W34" s="27"/>
      <c r="X34" s="30"/>
      <c r="Y34" s="44"/>
      <c r="Z34" s="27"/>
    </row>
    <row r="35" spans="1:26" ht="18" customHeight="1" x14ac:dyDescent="0.15">
      <c r="A35" s="26"/>
      <c r="B35" s="82"/>
      <c r="C35" s="83"/>
      <c r="D35" s="12">
        <v>20000</v>
      </c>
      <c r="E35" s="84"/>
      <c r="F35" s="85"/>
      <c r="G35" s="85"/>
      <c r="H35" s="92">
        <v>20000</v>
      </c>
      <c r="I35" s="92"/>
      <c r="J35" s="92"/>
      <c r="K35" s="106"/>
      <c r="L35" s="106"/>
      <c r="M35" s="106"/>
      <c r="N35" s="54"/>
      <c r="O35" s="1"/>
      <c r="P35" s="33"/>
      <c r="Q35" s="27"/>
      <c r="R35" s="27"/>
      <c r="S35" s="27"/>
      <c r="T35" s="27"/>
      <c r="U35" s="27"/>
      <c r="V35" s="27"/>
      <c r="W35" s="27"/>
      <c r="X35" s="30"/>
      <c r="Y35" s="44"/>
      <c r="Z35" s="27"/>
    </row>
    <row r="36" spans="1:26" ht="18" customHeight="1" x14ac:dyDescent="0.2">
      <c r="A36" s="26"/>
      <c r="B36" s="52" t="s">
        <v>22</v>
      </c>
      <c r="C36" s="26"/>
      <c r="D36" s="26"/>
      <c r="E36" s="26"/>
      <c r="F36" s="26"/>
      <c r="G36" s="26"/>
      <c r="H36" s="26"/>
      <c r="I36" s="26"/>
      <c r="J36" s="26"/>
      <c r="K36" s="26"/>
      <c r="L36" s="26"/>
      <c r="M36" s="26"/>
      <c r="N36" s="26"/>
      <c r="O36" s="26"/>
      <c r="P36" s="26"/>
      <c r="Q36" s="26"/>
      <c r="R36" s="26"/>
      <c r="S36" s="26"/>
      <c r="T36" s="26"/>
      <c r="U36" s="26"/>
      <c r="V36" s="26"/>
      <c r="W36" s="26"/>
      <c r="X36" s="29"/>
      <c r="Y36" s="1"/>
      <c r="Z36" s="44"/>
    </row>
    <row r="37" spans="1:26" ht="18" customHeight="1" x14ac:dyDescent="0.2">
      <c r="A37" s="26"/>
      <c r="B37" s="34" t="str">
        <f>"      "&amp;"(1)+(2)+(3)+(4)＝"&amp;FIXED(U25,3)&amp;"＋"&amp;FIXED(Q28,3)&amp;"＋"&amp;FIXED(K31,3)&amp;"＋"&amp;FIXED(K34,3)&amp;"="&amp;FIXED(U25+Q28+K31+K34,3)</f>
        <v xml:space="preserve">      (1)+(2)+(3)+(4)＝1.727＋0.183＋0.095＋0.190=2.195</v>
      </c>
      <c r="C37" s="26"/>
      <c r="D37" s="26"/>
      <c r="E37" s="26"/>
      <c r="F37" s="26"/>
      <c r="G37" s="26"/>
      <c r="H37" s="26"/>
      <c r="I37" s="26"/>
      <c r="J37" s="95" t="str">
        <f>"   "&amp;"切り上げて"&amp;DBCS(ROUNDUP(U25+Q28+K31+K34,0))&amp;"人以上必要"</f>
        <v xml:space="preserve">   切り上げて３人以上必要</v>
      </c>
      <c r="K37" s="96"/>
      <c r="L37" s="96"/>
      <c r="M37" s="96"/>
      <c r="N37" s="96"/>
      <c r="O37" s="96"/>
      <c r="P37" s="96"/>
      <c r="Q37" s="26"/>
      <c r="R37" s="57"/>
      <c r="S37" s="2"/>
      <c r="T37" s="2"/>
      <c r="U37" s="2"/>
      <c r="V37" s="2"/>
      <c r="W37" s="2"/>
      <c r="X37" s="35"/>
      <c r="Y37" s="1"/>
      <c r="Z37" s="28"/>
    </row>
    <row r="38" spans="1:26" ht="18" customHeight="1" x14ac:dyDescent="0.2">
      <c r="A38" s="26"/>
      <c r="B38" s="52"/>
      <c r="C38" s="26"/>
      <c r="D38" s="26"/>
      <c r="E38" s="26"/>
      <c r="F38" s="26"/>
      <c r="G38" s="26"/>
      <c r="H38" s="26"/>
      <c r="I38" s="26"/>
      <c r="J38" s="26"/>
      <c r="K38" s="26"/>
      <c r="L38" s="26"/>
      <c r="M38" s="26"/>
      <c r="N38" s="26"/>
      <c r="O38" s="26"/>
      <c r="P38" s="26"/>
      <c r="Q38" s="26"/>
      <c r="R38" s="26"/>
      <c r="S38" s="26"/>
      <c r="T38" s="26"/>
      <c r="U38" s="26"/>
      <c r="V38" s="26"/>
      <c r="W38" s="26"/>
      <c r="X38" s="29"/>
      <c r="Y38" s="1"/>
      <c r="Z38" s="28"/>
    </row>
    <row r="39" spans="1:26" ht="18" customHeight="1" x14ac:dyDescent="0.2">
      <c r="A39" s="26"/>
      <c r="B39" s="64" t="s">
        <v>23</v>
      </c>
      <c r="C39" s="26"/>
      <c r="D39" s="26"/>
      <c r="E39" s="26"/>
      <c r="F39" s="26"/>
      <c r="G39" s="26"/>
      <c r="H39" s="26"/>
      <c r="I39" s="26"/>
      <c r="J39" s="26"/>
      <c r="K39" s="26"/>
      <c r="L39" s="26"/>
      <c r="M39" s="26"/>
      <c r="N39" s="26"/>
      <c r="O39" s="26"/>
      <c r="P39" s="26"/>
      <c r="Q39" s="26"/>
      <c r="R39" s="26"/>
      <c r="S39" s="26"/>
      <c r="T39" s="26"/>
      <c r="U39" s="26"/>
      <c r="V39" s="26"/>
      <c r="W39" s="26"/>
      <c r="X39" s="29"/>
      <c r="Y39" s="1"/>
      <c r="Z39" s="28"/>
    </row>
    <row r="40" spans="1:26" ht="18" customHeight="1" x14ac:dyDescent="0.2">
      <c r="A40" s="26"/>
      <c r="B40" s="52" t="s">
        <v>24</v>
      </c>
      <c r="C40" s="26"/>
      <c r="D40" s="26"/>
      <c r="E40" s="26"/>
      <c r="F40" s="26"/>
      <c r="G40" s="26"/>
      <c r="H40" s="26"/>
      <c r="I40" s="26"/>
      <c r="J40" s="26"/>
      <c r="K40" s="26"/>
      <c r="L40" s="26"/>
      <c r="M40" s="26"/>
      <c r="N40" s="26"/>
      <c r="O40" s="26"/>
      <c r="P40" s="26"/>
      <c r="Q40" s="26"/>
      <c r="R40" s="26"/>
      <c r="S40" s="26"/>
      <c r="T40" s="26"/>
      <c r="U40" s="26"/>
      <c r="V40" s="26"/>
      <c r="W40" s="26"/>
      <c r="X40" s="29"/>
      <c r="Y40" s="1"/>
      <c r="Z40" s="28"/>
    </row>
    <row r="41" spans="1:26" ht="18" customHeight="1" x14ac:dyDescent="0.2">
      <c r="A41" s="26"/>
      <c r="B41" s="52" t="s">
        <v>25</v>
      </c>
      <c r="C41" s="26"/>
      <c r="D41" s="26"/>
      <c r="E41" s="26"/>
      <c r="F41" s="26"/>
      <c r="G41" s="26"/>
      <c r="H41" s="26"/>
      <c r="I41" s="26"/>
      <c r="J41" s="26"/>
      <c r="K41" s="26"/>
      <c r="L41" s="26"/>
      <c r="M41" s="26"/>
      <c r="N41" s="26"/>
      <c r="O41" s="26"/>
      <c r="P41" s="26"/>
      <c r="Q41" s="26"/>
      <c r="R41" s="26"/>
      <c r="S41" s="26"/>
      <c r="T41" s="26"/>
      <c r="U41" s="26"/>
      <c r="V41" s="26"/>
      <c r="W41" s="26"/>
      <c r="X41" s="29"/>
      <c r="Y41" s="1"/>
    </row>
    <row r="42" spans="1:26" ht="18" customHeight="1" x14ac:dyDescent="0.2">
      <c r="A42" s="26"/>
      <c r="B42" s="52" t="s">
        <v>26</v>
      </c>
      <c r="C42" s="26"/>
      <c r="D42" s="26"/>
      <c r="E42" s="26"/>
      <c r="F42" s="26"/>
      <c r="G42" s="26"/>
      <c r="H42" s="26"/>
      <c r="I42" s="26"/>
      <c r="J42" s="26"/>
      <c r="K42" s="26"/>
      <c r="L42" s="26"/>
      <c r="M42" s="26"/>
      <c r="N42" s="26"/>
      <c r="O42" s="26"/>
      <c r="P42" s="26"/>
      <c r="Q42" s="26"/>
      <c r="R42" s="26"/>
      <c r="S42" s="26"/>
      <c r="T42" s="26"/>
      <c r="U42" s="26"/>
      <c r="V42" s="26"/>
      <c r="W42" s="26"/>
      <c r="X42" s="29"/>
      <c r="Y42" s="1"/>
      <c r="Z42" s="1"/>
    </row>
    <row r="43" spans="1:26" ht="18" customHeight="1" x14ac:dyDescent="0.2">
      <c r="A43" s="26"/>
      <c r="B43" s="82" t="s">
        <v>13</v>
      </c>
      <c r="C43" s="83"/>
      <c r="D43" s="10">
        <v>1</v>
      </c>
      <c r="E43" s="10"/>
      <c r="F43" s="83" t="s">
        <v>27</v>
      </c>
      <c r="G43" s="97"/>
      <c r="H43" s="97"/>
      <c r="I43" s="97"/>
      <c r="J43" s="97"/>
      <c r="K43" s="97"/>
      <c r="L43" s="97"/>
      <c r="M43" s="97"/>
      <c r="N43" s="97"/>
      <c r="O43" s="97"/>
      <c r="P43" s="97"/>
      <c r="Q43" s="97"/>
      <c r="R43" s="97"/>
      <c r="S43" s="97"/>
      <c r="T43" s="97"/>
      <c r="U43" s="97"/>
      <c r="V43" s="97"/>
      <c r="W43" s="26"/>
      <c r="X43" s="29"/>
      <c r="Y43" s="1"/>
      <c r="Z43" s="1"/>
    </row>
    <row r="44" spans="1:26" ht="18" customHeight="1" x14ac:dyDescent="0.2">
      <c r="A44" s="26"/>
      <c r="B44" s="82"/>
      <c r="C44" s="83"/>
      <c r="D44" s="31" t="s">
        <v>16</v>
      </c>
      <c r="E44" s="31"/>
      <c r="F44" s="97"/>
      <c r="G44" s="97"/>
      <c r="H44" s="97"/>
      <c r="I44" s="97"/>
      <c r="J44" s="97"/>
      <c r="K44" s="97"/>
      <c r="L44" s="97"/>
      <c r="M44" s="97"/>
      <c r="N44" s="97"/>
      <c r="O44" s="97"/>
      <c r="P44" s="97"/>
      <c r="Q44" s="97"/>
      <c r="R44" s="97"/>
      <c r="S44" s="97"/>
      <c r="T44" s="97"/>
      <c r="U44" s="97"/>
      <c r="V44" s="97"/>
      <c r="W44" s="26"/>
      <c r="X44" s="29"/>
      <c r="Y44" s="4"/>
      <c r="Z44" s="1"/>
    </row>
    <row r="45" spans="1:26" ht="18" customHeight="1" x14ac:dyDescent="0.15">
      <c r="A45" s="26"/>
      <c r="B45" s="52"/>
      <c r="C45" s="26"/>
      <c r="D45" s="26"/>
      <c r="E45" s="26"/>
      <c r="F45" s="26"/>
      <c r="G45" s="26"/>
      <c r="H45" s="26"/>
      <c r="I45" s="26"/>
      <c r="J45" s="26"/>
      <c r="K45" s="98" t="s">
        <v>15</v>
      </c>
      <c r="L45" s="99">
        <f>D5</f>
        <v>3800</v>
      </c>
      <c r="M45" s="100"/>
      <c r="N45" s="84" t="s">
        <v>18</v>
      </c>
      <c r="O45" s="101">
        <v>1</v>
      </c>
      <c r="P45" s="88"/>
      <c r="Q45" s="102">
        <f>D10</f>
        <v>0</v>
      </c>
      <c r="R45" s="103">
        <f>D11</f>
        <v>0</v>
      </c>
      <c r="S45" s="104">
        <f>D10</f>
        <v>0</v>
      </c>
      <c r="T45" s="105">
        <f>D11</f>
        <v>0</v>
      </c>
      <c r="U45" s="84" t="s">
        <v>15</v>
      </c>
      <c r="V45" s="89">
        <f>ROUND(L45/(100*D13),3)-Q45-R45+S45+T45</f>
        <v>1.7270000000000001</v>
      </c>
      <c r="W45" s="106"/>
      <c r="X45" s="59"/>
      <c r="Y45" s="27"/>
    </row>
    <row r="46" spans="1:26" ht="18" customHeight="1" x14ac:dyDescent="0.15">
      <c r="A46" s="26"/>
      <c r="B46" s="52"/>
      <c r="C46" s="26"/>
      <c r="D46" s="26"/>
      <c r="E46" s="26"/>
      <c r="F46" s="26"/>
      <c r="G46" s="26"/>
      <c r="H46" s="26"/>
      <c r="I46" s="26"/>
      <c r="J46" s="26"/>
      <c r="K46" s="84"/>
      <c r="L46" s="100"/>
      <c r="M46" s="100"/>
      <c r="N46" s="84"/>
      <c r="O46" s="84" t="str">
        <f>"100×"&amp;FIXED(D13,0)</f>
        <v>100×22</v>
      </c>
      <c r="P46" s="84"/>
      <c r="Q46" s="102"/>
      <c r="R46" s="103"/>
      <c r="S46" s="104"/>
      <c r="T46" s="105"/>
      <c r="U46" s="84"/>
      <c r="V46" s="89"/>
      <c r="W46" s="106"/>
      <c r="X46" s="59"/>
      <c r="Y46" s="27"/>
    </row>
    <row r="47" spans="1:26" ht="18" customHeight="1" x14ac:dyDescent="0.2">
      <c r="A47" s="26"/>
      <c r="B47" s="52" t="s">
        <v>28</v>
      </c>
      <c r="C47" s="26"/>
      <c r="D47" s="26"/>
      <c r="E47" s="26"/>
      <c r="F47" s="26"/>
      <c r="G47" s="26"/>
      <c r="H47" s="26"/>
      <c r="I47" s="26"/>
      <c r="J47" s="26"/>
      <c r="K47" s="26"/>
      <c r="L47" s="26"/>
      <c r="M47" s="26"/>
      <c r="N47" s="26"/>
      <c r="O47" s="26"/>
      <c r="P47" s="26"/>
      <c r="Q47" s="26"/>
      <c r="R47" s="26"/>
      <c r="S47" s="26"/>
      <c r="T47" s="26"/>
      <c r="U47" s="26"/>
      <c r="V47" s="26"/>
      <c r="W47" s="26"/>
      <c r="X47" s="29"/>
      <c r="Y47" s="1"/>
      <c r="Z47" s="1"/>
    </row>
    <row r="48" spans="1:26" ht="18" customHeight="1" x14ac:dyDescent="0.2">
      <c r="A48" s="26"/>
      <c r="B48" s="52" t="s">
        <v>29</v>
      </c>
      <c r="C48" s="26"/>
      <c r="D48" s="26"/>
      <c r="E48" s="26"/>
      <c r="F48" s="26"/>
      <c r="G48" s="26"/>
      <c r="H48" s="26"/>
      <c r="I48" s="26"/>
      <c r="J48" s="26"/>
      <c r="K48" s="26"/>
      <c r="L48" s="26"/>
      <c r="M48" s="26"/>
      <c r="N48" s="26"/>
      <c r="O48" s="26"/>
      <c r="P48" s="26"/>
      <c r="Q48" s="26"/>
      <c r="R48" s="26"/>
      <c r="S48" s="26"/>
      <c r="T48" s="26"/>
      <c r="U48" s="26"/>
      <c r="V48" s="26"/>
      <c r="W48" s="26"/>
      <c r="X48" s="29"/>
      <c r="Y48" s="1"/>
      <c r="Z48" s="1"/>
    </row>
    <row r="49" spans="1:26" ht="18" customHeight="1" x14ac:dyDescent="0.2">
      <c r="A49" s="26"/>
      <c r="B49" s="52" t="s">
        <v>30</v>
      </c>
      <c r="C49" s="26"/>
      <c r="D49" s="26"/>
      <c r="E49" s="26"/>
      <c r="F49" s="26"/>
      <c r="G49" s="26"/>
      <c r="H49" s="26"/>
      <c r="I49" s="26"/>
      <c r="J49" s="26"/>
      <c r="K49" s="26"/>
      <c r="L49" s="26"/>
      <c r="M49" s="26"/>
      <c r="N49" s="26"/>
      <c r="O49" s="26"/>
      <c r="P49" s="26"/>
      <c r="Q49" s="26"/>
      <c r="R49" s="26"/>
      <c r="S49" s="26"/>
      <c r="T49" s="26"/>
      <c r="U49" s="26"/>
      <c r="V49" s="26"/>
      <c r="W49" s="26"/>
      <c r="X49" s="29"/>
      <c r="Y49" s="2"/>
      <c r="Z49" s="1"/>
    </row>
    <row r="50" spans="1:26" ht="18" customHeight="1" x14ac:dyDescent="0.15">
      <c r="A50" s="26"/>
      <c r="B50" s="82" t="s">
        <v>13</v>
      </c>
      <c r="C50" s="83"/>
      <c r="D50" s="10">
        <v>1</v>
      </c>
      <c r="E50" s="10"/>
      <c r="F50" s="84" t="s">
        <v>18</v>
      </c>
      <c r="G50" s="53">
        <v>1</v>
      </c>
      <c r="H50" s="84" t="s">
        <v>15</v>
      </c>
      <c r="I50" s="85">
        <f>D5</f>
        <v>3800</v>
      </c>
      <c r="J50" s="85"/>
      <c r="K50" s="86"/>
      <c r="L50" s="87">
        <v>1</v>
      </c>
      <c r="M50" s="88"/>
      <c r="N50" s="84" t="s">
        <v>18</v>
      </c>
      <c r="O50" s="53">
        <v>1</v>
      </c>
      <c r="P50" s="84" t="s">
        <v>15</v>
      </c>
      <c r="Q50" s="93">
        <f>ROUND(I50/(20*D12)*1/4,3)</f>
        <v>0.183</v>
      </c>
      <c r="R50" s="94"/>
      <c r="S50" s="51"/>
      <c r="T50" s="51"/>
      <c r="U50" s="51"/>
      <c r="V50" s="51"/>
      <c r="W50" s="27"/>
      <c r="X50" s="35"/>
      <c r="Y50" s="1"/>
      <c r="Z50" s="27"/>
    </row>
    <row r="51" spans="1:26" ht="18" customHeight="1" x14ac:dyDescent="0.15">
      <c r="A51" s="26"/>
      <c r="B51" s="82"/>
      <c r="C51" s="83"/>
      <c r="D51" s="31" t="s">
        <v>19</v>
      </c>
      <c r="E51" s="31"/>
      <c r="F51" s="84"/>
      <c r="G51" s="51">
        <v>4</v>
      </c>
      <c r="H51" s="84"/>
      <c r="I51" s="85"/>
      <c r="J51" s="85"/>
      <c r="K51" s="86"/>
      <c r="L51" s="84" t="str">
        <f>"20×"&amp;FIXED(D12,0)</f>
        <v>20×260</v>
      </c>
      <c r="M51" s="84"/>
      <c r="N51" s="84"/>
      <c r="O51" s="58">
        <v>4</v>
      </c>
      <c r="P51" s="84"/>
      <c r="Q51" s="93"/>
      <c r="R51" s="94"/>
      <c r="S51" s="51"/>
      <c r="T51" s="51"/>
      <c r="U51" s="51"/>
      <c r="V51" s="51"/>
      <c r="W51" s="27"/>
      <c r="X51" s="59"/>
      <c r="Y51" s="1"/>
      <c r="Z51" s="27"/>
    </row>
    <row r="52" spans="1:26" ht="18" customHeight="1" x14ac:dyDescent="0.2">
      <c r="A52" s="26"/>
      <c r="B52" s="52" t="s">
        <v>31</v>
      </c>
      <c r="C52" s="26"/>
      <c r="D52" s="26"/>
      <c r="E52" s="26"/>
      <c r="F52" s="26"/>
      <c r="G52" s="26"/>
      <c r="H52" s="26"/>
      <c r="I52" s="26"/>
      <c r="J52" s="26"/>
      <c r="K52" s="26"/>
      <c r="L52" s="26"/>
      <c r="M52" s="26"/>
      <c r="N52" s="26"/>
      <c r="O52" s="26"/>
      <c r="P52" s="26"/>
      <c r="Q52" s="26"/>
      <c r="R52" s="26"/>
      <c r="S52" s="26"/>
      <c r="T52" s="26"/>
      <c r="U52" s="26"/>
      <c r="V52" s="26"/>
      <c r="W52" s="26"/>
      <c r="X52" s="29"/>
      <c r="Y52" s="1"/>
      <c r="Z52" s="1"/>
    </row>
    <row r="53" spans="1:26" ht="18" customHeight="1" x14ac:dyDescent="0.2">
      <c r="A53" s="26"/>
      <c r="B53" s="52" t="s">
        <v>32</v>
      </c>
      <c r="C53" s="26"/>
      <c r="D53" s="26"/>
      <c r="E53" s="26"/>
      <c r="F53" s="26"/>
      <c r="G53" s="26"/>
      <c r="H53" s="26"/>
      <c r="I53" s="26"/>
      <c r="J53" s="26"/>
      <c r="K53" s="26"/>
      <c r="L53" s="26"/>
      <c r="M53" s="26"/>
      <c r="N53" s="26"/>
      <c r="O53" s="26"/>
      <c r="P53" s="26"/>
      <c r="Q53" s="26"/>
      <c r="R53" s="26"/>
      <c r="S53" s="26"/>
      <c r="T53" s="26"/>
      <c r="U53" s="26"/>
      <c r="V53" s="26"/>
      <c r="W53" s="26"/>
      <c r="X53" s="29"/>
      <c r="Y53" s="2"/>
      <c r="Z53" s="1"/>
    </row>
    <row r="54" spans="1:26" ht="18" customHeight="1" x14ac:dyDescent="0.15">
      <c r="A54" s="26"/>
      <c r="B54" s="82" t="s">
        <v>13</v>
      </c>
      <c r="C54" s="83"/>
      <c r="D54" s="10">
        <v>1</v>
      </c>
      <c r="E54" s="10"/>
      <c r="F54" s="84" t="s">
        <v>18</v>
      </c>
      <c r="G54" s="53">
        <v>1</v>
      </c>
      <c r="H54" s="84" t="s">
        <v>15</v>
      </c>
      <c r="I54" s="85">
        <f>D5</f>
        <v>3800</v>
      </c>
      <c r="J54" s="85"/>
      <c r="K54" s="86"/>
      <c r="L54" s="87">
        <v>1</v>
      </c>
      <c r="M54" s="88"/>
      <c r="N54" s="84" t="s">
        <v>18</v>
      </c>
      <c r="O54" s="53">
        <v>1</v>
      </c>
      <c r="P54" s="84" t="s">
        <v>15</v>
      </c>
      <c r="Q54" s="89">
        <f>ROUND(I54/(25*D12)*1/4,3)</f>
        <v>0.14599999999999999</v>
      </c>
      <c r="R54" s="90"/>
      <c r="S54" s="51"/>
      <c r="T54" s="51"/>
      <c r="U54" s="51"/>
      <c r="V54" s="51"/>
      <c r="W54" s="27"/>
      <c r="X54" s="35"/>
      <c r="Y54" s="1"/>
      <c r="Z54" s="27"/>
    </row>
    <row r="55" spans="1:26" ht="18" customHeight="1" x14ac:dyDescent="0.15">
      <c r="A55" s="26"/>
      <c r="B55" s="82"/>
      <c r="C55" s="83"/>
      <c r="D55" s="31" t="s">
        <v>33</v>
      </c>
      <c r="E55" s="31"/>
      <c r="F55" s="84"/>
      <c r="G55" s="51">
        <v>4</v>
      </c>
      <c r="H55" s="84"/>
      <c r="I55" s="85"/>
      <c r="J55" s="85"/>
      <c r="K55" s="86"/>
      <c r="L55" s="84" t="str">
        <f>"25×"&amp;FIXED(D12,0)</f>
        <v>25×260</v>
      </c>
      <c r="M55" s="84"/>
      <c r="N55" s="84"/>
      <c r="O55" s="58">
        <v>4</v>
      </c>
      <c r="P55" s="84"/>
      <c r="Q55" s="89"/>
      <c r="R55" s="90"/>
      <c r="S55" s="51"/>
      <c r="T55" s="51"/>
      <c r="U55" s="51"/>
      <c r="V55" s="51"/>
      <c r="W55" s="27"/>
      <c r="X55" s="59"/>
      <c r="Y55" s="1"/>
      <c r="Z55" s="27"/>
    </row>
    <row r="56" spans="1:26" ht="18" customHeight="1" x14ac:dyDescent="0.2">
      <c r="A56" s="26"/>
      <c r="B56" s="52" t="s">
        <v>34</v>
      </c>
      <c r="C56" s="26"/>
      <c r="D56" s="26"/>
      <c r="E56" s="26"/>
      <c r="F56" s="26"/>
      <c r="G56" s="26"/>
      <c r="H56" s="26"/>
      <c r="I56" s="26"/>
      <c r="J56" s="26"/>
      <c r="K56" s="26"/>
      <c r="L56" s="26"/>
      <c r="M56" s="26"/>
      <c r="N56" s="26"/>
      <c r="O56" s="26"/>
      <c r="P56" s="26"/>
      <c r="Q56" s="26"/>
      <c r="R56" s="26"/>
      <c r="S56" s="26"/>
      <c r="T56" s="26"/>
      <c r="U56" s="26"/>
      <c r="V56" s="26"/>
      <c r="W56" s="26"/>
      <c r="X56" s="29"/>
      <c r="Y56" s="1"/>
      <c r="Z56" s="1"/>
    </row>
    <row r="57" spans="1:26" ht="18" customHeight="1" x14ac:dyDescent="0.2">
      <c r="A57" s="26"/>
      <c r="B57" s="52" t="s">
        <v>35</v>
      </c>
      <c r="C57" s="26"/>
      <c r="D57" s="26"/>
      <c r="E57" s="26"/>
      <c r="F57" s="26"/>
      <c r="G57" s="26"/>
      <c r="H57" s="26"/>
      <c r="I57" s="26"/>
      <c r="J57" s="26"/>
      <c r="K57" s="26"/>
      <c r="L57" s="26"/>
      <c r="M57" s="26"/>
      <c r="N57" s="26"/>
      <c r="O57" s="26"/>
      <c r="P57" s="26"/>
      <c r="Q57" s="26"/>
      <c r="R57" s="26"/>
      <c r="S57" s="26"/>
      <c r="T57" s="26"/>
      <c r="U57" s="26"/>
      <c r="V57" s="26"/>
      <c r="W57" s="26"/>
      <c r="X57" s="29"/>
      <c r="Y57" s="1"/>
      <c r="Z57" s="1"/>
    </row>
    <row r="58" spans="1:26" ht="18" customHeight="1" x14ac:dyDescent="0.2">
      <c r="A58" s="26"/>
      <c r="B58" s="52" t="s">
        <v>36</v>
      </c>
      <c r="C58" s="26"/>
      <c r="D58" s="26"/>
      <c r="E58" s="26"/>
      <c r="F58" s="26"/>
      <c r="G58" s="26"/>
      <c r="H58" s="26"/>
      <c r="I58" s="26"/>
      <c r="J58" s="26"/>
      <c r="K58" s="26"/>
      <c r="L58" s="26"/>
      <c r="M58" s="26"/>
      <c r="N58" s="26"/>
      <c r="O58" s="26"/>
      <c r="P58" s="26"/>
      <c r="Q58" s="26"/>
      <c r="R58" s="26"/>
      <c r="S58" s="26"/>
      <c r="T58" s="26"/>
      <c r="U58" s="26"/>
      <c r="V58" s="26"/>
      <c r="W58" s="26"/>
      <c r="X58" s="29"/>
      <c r="Y58" s="1"/>
      <c r="Z58" s="1"/>
    </row>
    <row r="59" spans="1:26" ht="18" customHeight="1" x14ac:dyDescent="0.15">
      <c r="A59" s="26"/>
      <c r="B59" s="82" t="s">
        <v>13</v>
      </c>
      <c r="C59" s="83"/>
      <c r="D59" s="56">
        <v>1</v>
      </c>
      <c r="E59" s="84" t="s">
        <v>15</v>
      </c>
      <c r="F59" s="85">
        <f>D5</f>
        <v>3800</v>
      </c>
      <c r="G59" s="85"/>
      <c r="H59" s="87">
        <v>1</v>
      </c>
      <c r="I59" s="87"/>
      <c r="J59" s="87"/>
      <c r="K59" s="91">
        <f>ROUND(F59*1/20000,3)</f>
        <v>0.19</v>
      </c>
      <c r="L59" s="91"/>
      <c r="N59" s="54"/>
      <c r="O59" s="54"/>
      <c r="P59" s="54"/>
      <c r="Q59" s="26"/>
      <c r="R59" s="26"/>
      <c r="S59" s="26"/>
      <c r="T59" s="26"/>
      <c r="U59" s="26"/>
      <c r="V59" s="26"/>
      <c r="W59" s="26"/>
      <c r="X59" s="59"/>
      <c r="Y59" s="1"/>
      <c r="Z59" s="27"/>
    </row>
    <row r="60" spans="1:26" ht="18" customHeight="1" x14ac:dyDescent="0.15">
      <c r="A60" s="26"/>
      <c r="B60" s="82"/>
      <c r="C60" s="83"/>
      <c r="D60" s="12">
        <v>20000</v>
      </c>
      <c r="E60" s="84"/>
      <c r="F60" s="85"/>
      <c r="G60" s="85"/>
      <c r="H60" s="92">
        <v>20000</v>
      </c>
      <c r="I60" s="92"/>
      <c r="J60" s="92"/>
      <c r="K60" s="91"/>
      <c r="L60" s="91"/>
      <c r="N60" s="54"/>
      <c r="O60" s="54"/>
      <c r="P60" s="54"/>
      <c r="Q60" s="26"/>
      <c r="R60" s="26"/>
      <c r="S60" s="26"/>
      <c r="T60" s="26"/>
      <c r="U60" s="26"/>
      <c r="V60" s="26"/>
      <c r="W60" s="26"/>
      <c r="X60" s="59"/>
      <c r="Y60" s="1"/>
      <c r="Z60" s="27"/>
    </row>
    <row r="61" spans="1:26" ht="18" customHeight="1" x14ac:dyDescent="0.2">
      <c r="A61" s="26"/>
      <c r="B61" s="52" t="s">
        <v>37</v>
      </c>
      <c r="C61" s="26"/>
      <c r="D61" s="12"/>
      <c r="E61" s="51"/>
      <c r="F61" s="36"/>
      <c r="G61" s="36"/>
      <c r="H61" s="12"/>
      <c r="I61" s="12"/>
      <c r="J61" s="12"/>
      <c r="K61" s="12"/>
      <c r="L61" s="12"/>
      <c r="M61" s="54"/>
      <c r="N61" s="54"/>
      <c r="O61" s="54"/>
      <c r="P61" s="54"/>
      <c r="Q61" s="54"/>
      <c r="R61" s="26"/>
      <c r="S61" s="26"/>
      <c r="T61" s="26"/>
      <c r="U61" s="26"/>
      <c r="V61" s="26"/>
      <c r="W61" s="26"/>
      <c r="X61" s="29"/>
      <c r="Y61" s="1"/>
      <c r="Z61" s="1"/>
    </row>
    <row r="62" spans="1:26" ht="18" customHeight="1" x14ac:dyDescent="0.2">
      <c r="A62" s="26"/>
      <c r="B62" s="52" t="s">
        <v>38</v>
      </c>
      <c r="C62" s="26"/>
      <c r="D62" s="26"/>
      <c r="E62" s="11" t="str">
        <f>"(2)①＋(3)＝"&amp;FIXED(Q50,3)&amp;"＋"&amp;FIXED(K59,3)&amp;"＝"&amp;FIXED(Q50+K59,3)</f>
        <v>(2)①＋(3)＝0.183＋0.190＝0.373</v>
      </c>
      <c r="F62" s="26"/>
      <c r="G62" s="26"/>
      <c r="H62" s="26"/>
      <c r="I62" s="26"/>
      <c r="J62" s="26"/>
      <c r="K62" s="26"/>
      <c r="L62" s="26"/>
      <c r="M62" s="26"/>
      <c r="N62" s="26"/>
      <c r="O62" s="26"/>
      <c r="P62" s="26"/>
      <c r="Q62" s="26"/>
      <c r="R62" s="26"/>
      <c r="S62" s="11" t="str">
        <f>"  "&amp;"切り上げて"&amp;DBCS(ROUNDUP(Q50+K59,0))&amp;"以上必要"</f>
        <v xml:space="preserve">  切り上げて１以上必要</v>
      </c>
      <c r="T62" s="26"/>
      <c r="U62" s="26"/>
      <c r="V62" s="26"/>
      <c r="W62" s="26"/>
      <c r="X62" s="29"/>
      <c r="Y62" s="1"/>
      <c r="Z62" s="1"/>
    </row>
    <row r="63" spans="1:26" ht="18" customHeight="1" x14ac:dyDescent="0.15">
      <c r="A63" s="26"/>
      <c r="B63" s="52" t="s">
        <v>39</v>
      </c>
      <c r="C63" s="26"/>
      <c r="D63" s="26"/>
      <c r="E63" s="11" t="str">
        <f>"(2)①＋(3)＝"&amp;FIXED(Q50,3)&amp;"＋"&amp;FIXED(K59,3)&amp;"＝"&amp;FIXED(Q50+K59,3)</f>
        <v>(2)①＋(3)＝0.183＋0.190＝0.373</v>
      </c>
      <c r="F63" s="26"/>
      <c r="G63" s="26"/>
      <c r="H63" s="26"/>
      <c r="I63" s="26"/>
      <c r="J63" s="26"/>
      <c r="K63" s="26"/>
      <c r="L63" s="26"/>
      <c r="M63" s="26"/>
      <c r="N63" s="26"/>
      <c r="O63" s="26"/>
      <c r="P63" s="26"/>
      <c r="Q63" s="26"/>
      <c r="R63" s="26"/>
      <c r="S63" s="11" t="str">
        <f>"  "&amp;"切り上げて"&amp;DBCS(ROUNDUP(Q50+K59,0))&amp;"以上必要"</f>
        <v xml:space="preserve">  切り上げて１以上必要</v>
      </c>
      <c r="T63" s="27"/>
      <c r="U63" s="26"/>
      <c r="V63" s="26"/>
      <c r="W63" s="26"/>
      <c r="X63" s="29"/>
      <c r="Y63" s="1"/>
      <c r="Z63" s="1"/>
    </row>
    <row r="64" spans="1:26" ht="18" customHeight="1" x14ac:dyDescent="0.2">
      <c r="A64" s="26"/>
      <c r="B64" s="52" t="s">
        <v>40</v>
      </c>
      <c r="C64" s="26"/>
      <c r="D64" s="26"/>
      <c r="E64" s="11" t="str">
        <f>"(1)＋(2)①＋(3)＝"&amp;FIXED(V45,3)&amp;"＋"&amp;FIXED(Q50,3)&amp;"＋"&amp;FIXED(K59,3)&amp;"＝"&amp;FIXED(V45+Q50+K59,3)</f>
        <v>(1)＋(2)①＋(3)＝1.727＋0.183＋0.190＝2.100</v>
      </c>
      <c r="F64" s="26"/>
      <c r="G64" s="26"/>
      <c r="H64" s="26"/>
      <c r="I64" s="26"/>
      <c r="J64" s="26"/>
      <c r="K64" s="26"/>
      <c r="L64" s="26"/>
      <c r="M64" s="26"/>
      <c r="N64" s="26"/>
      <c r="O64" s="26"/>
      <c r="P64" s="26"/>
      <c r="Q64" s="26"/>
      <c r="R64" s="26"/>
      <c r="S64" s="11" t="str">
        <f>"  "&amp;"切り上げて"&amp;DBCS(ROUNDUP(V45+Q50+K59,0))&amp;"以上必要"</f>
        <v xml:space="preserve">  切り上げて３以上必要</v>
      </c>
      <c r="T64" s="26"/>
      <c r="U64" s="26"/>
      <c r="V64" s="26"/>
      <c r="W64" s="26"/>
      <c r="X64" s="29"/>
      <c r="Y64" s="1"/>
      <c r="Z64" s="1"/>
    </row>
    <row r="65" spans="1:26" ht="18" customHeight="1" x14ac:dyDescent="0.2">
      <c r="A65" s="26"/>
      <c r="B65" s="52" t="s">
        <v>41</v>
      </c>
      <c r="C65" s="26"/>
      <c r="D65" s="26"/>
      <c r="E65" s="11" t="str">
        <f>"(1)＋(2)①＋(3)＝"&amp;FIXED(V45,3)&amp;"＋"&amp;FIXED(Q50,3)&amp;"＋"&amp;FIXED(K59,3)&amp;"＝"&amp;FIXED(V45+Q50+K59,3)</f>
        <v>(1)＋(2)①＋(3)＝1.727＋0.183＋0.190＝2.100</v>
      </c>
      <c r="F65" s="26"/>
      <c r="G65" s="26"/>
      <c r="H65" s="26"/>
      <c r="I65" s="26"/>
      <c r="J65" s="26"/>
      <c r="K65" s="26"/>
      <c r="L65" s="26"/>
      <c r="M65" s="26"/>
      <c r="N65" s="26"/>
      <c r="O65" s="26"/>
      <c r="P65" s="26"/>
      <c r="Q65" s="26"/>
      <c r="R65" s="26"/>
      <c r="S65" s="11" t="str">
        <f>"  "&amp;"切り上げて"&amp;DBCS(ROUNDUP(V45+Q50+K59,0))&amp;"以上必要"</f>
        <v xml:space="preserve">  切り上げて３以上必要</v>
      </c>
      <c r="T65" s="26"/>
      <c r="U65" s="26"/>
      <c r="V65" s="26"/>
      <c r="W65" s="26"/>
      <c r="X65" s="29"/>
      <c r="Y65" s="1"/>
      <c r="Z65" s="1"/>
    </row>
    <row r="66" spans="1:26" ht="18" customHeight="1" x14ac:dyDescent="0.2">
      <c r="A66" s="26"/>
      <c r="B66" s="52" t="s">
        <v>42</v>
      </c>
      <c r="C66" s="26"/>
      <c r="D66" s="26"/>
      <c r="E66" s="11" t="str">
        <f>"(2)②＋(3)＝"&amp;FIXED(Q54,3)&amp;"＋"&amp;FIXED(K59,3)&amp;"＝"&amp;FIXED(Q54+K59,3)</f>
        <v>(2)②＋(3)＝0.146＋0.190＝0.336</v>
      </c>
      <c r="F66" s="26"/>
      <c r="G66" s="26"/>
      <c r="H66" s="26"/>
      <c r="I66" s="26"/>
      <c r="J66" s="26"/>
      <c r="K66" s="26"/>
      <c r="L66" s="26"/>
      <c r="M66" s="26"/>
      <c r="N66" s="26"/>
      <c r="O66" s="26"/>
      <c r="P66" s="26"/>
      <c r="Q66" s="26"/>
      <c r="R66" s="26"/>
      <c r="S66" s="11" t="str">
        <f>"  "&amp;"切り上げて"&amp;DBCS(ROUNDUP(Q54+K59,0))&amp;"以上必要"</f>
        <v xml:space="preserve">  切り上げて１以上必要</v>
      </c>
      <c r="T66" s="26"/>
      <c r="U66" s="26"/>
      <c r="V66" s="26"/>
      <c r="W66" s="26"/>
      <c r="X66" s="29"/>
      <c r="Y66" s="1"/>
      <c r="Z66" s="1"/>
    </row>
    <row r="67" spans="1:26" ht="18" customHeight="1" x14ac:dyDescent="0.2">
      <c r="A67" s="26"/>
      <c r="B67" s="52" t="s">
        <v>43</v>
      </c>
      <c r="C67" s="26"/>
      <c r="D67" s="26"/>
      <c r="E67" s="11" t="str">
        <f>"(2)①＋(3)＝"&amp;FIXED(Q50,3)&amp;"＋"&amp;FIXED(K59,3)&amp;"＝"&amp;FIXED(Q50+K59,3)</f>
        <v>(2)①＋(3)＝0.183＋0.190＝0.373</v>
      </c>
      <c r="F67" s="26"/>
      <c r="G67" s="26"/>
      <c r="H67" s="26"/>
      <c r="I67" s="26"/>
      <c r="J67" s="26"/>
      <c r="K67" s="26"/>
      <c r="L67" s="26"/>
      <c r="M67" s="26"/>
      <c r="N67" s="26"/>
      <c r="O67" s="26"/>
      <c r="P67" s="26"/>
      <c r="Q67" s="26"/>
      <c r="R67" s="26"/>
      <c r="S67" s="11" t="str">
        <f>"  "&amp;"切り上げて"&amp;DBCS(ROUNDUP(Q50+K59,0))&amp;"以上必要"</f>
        <v xml:space="preserve">  切り上げて１以上必要</v>
      </c>
      <c r="T67" s="26"/>
      <c r="U67" s="26"/>
      <c r="V67" s="26"/>
      <c r="W67" s="26"/>
      <c r="X67" s="29"/>
      <c r="Y67" s="26"/>
      <c r="Z67" s="26"/>
    </row>
    <row r="68" spans="1:26" ht="18" customHeight="1" x14ac:dyDescent="0.2">
      <c r="A68" s="26"/>
      <c r="B68" s="37"/>
      <c r="C68" s="38"/>
      <c r="D68" s="38"/>
      <c r="E68" s="39"/>
      <c r="F68" s="38"/>
      <c r="G68" s="38"/>
      <c r="H68" s="38"/>
      <c r="I68" s="38"/>
      <c r="J68" s="38"/>
      <c r="K68" s="38"/>
      <c r="L68" s="38"/>
      <c r="M68" s="38"/>
      <c r="N68" s="38"/>
      <c r="O68" s="38"/>
      <c r="P68" s="38"/>
      <c r="Q68" s="38"/>
      <c r="R68" s="38"/>
      <c r="S68" s="39"/>
      <c r="T68" s="38"/>
      <c r="U68" s="38"/>
      <c r="V68" s="38"/>
      <c r="W68" s="38"/>
      <c r="X68" s="40"/>
      <c r="Y68" s="26"/>
      <c r="Z68" s="26"/>
    </row>
    <row r="69" spans="1:26" ht="18" customHeight="1" x14ac:dyDescent="0.2">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8" customHeight="1" x14ac:dyDescent="0.2">
      <c r="A70" s="26"/>
      <c r="B70" s="17"/>
      <c r="C70" s="18"/>
      <c r="D70" s="18"/>
      <c r="E70" s="18"/>
      <c r="F70" s="18"/>
      <c r="G70" s="18"/>
      <c r="H70" s="18"/>
      <c r="I70" s="18"/>
      <c r="J70" s="18"/>
      <c r="K70" s="18"/>
      <c r="L70" s="18"/>
      <c r="M70" s="18"/>
      <c r="N70" s="18"/>
      <c r="O70" s="18"/>
      <c r="P70" s="18"/>
      <c r="Q70" s="18"/>
      <c r="R70" s="18"/>
      <c r="S70" s="18"/>
      <c r="T70" s="18"/>
      <c r="U70" s="18"/>
      <c r="V70" s="18"/>
      <c r="W70" s="18"/>
      <c r="X70" s="19"/>
      <c r="Y70" s="26"/>
      <c r="Z70" s="26"/>
    </row>
    <row r="71" spans="1:26" ht="18" customHeight="1" x14ac:dyDescent="0.2">
      <c r="A71" s="26"/>
      <c r="B71" s="25" t="s">
        <v>54</v>
      </c>
      <c r="C71" s="26"/>
      <c r="D71" s="26"/>
      <c r="E71" s="26"/>
      <c r="F71" s="26"/>
      <c r="G71" s="26"/>
      <c r="H71" s="26"/>
      <c r="I71" s="26"/>
      <c r="J71" s="26"/>
      <c r="K71" s="26"/>
      <c r="L71" s="26"/>
      <c r="M71" s="26"/>
      <c r="N71" s="26"/>
      <c r="O71" s="26"/>
      <c r="P71" s="26"/>
      <c r="Q71" s="26"/>
      <c r="R71" s="26"/>
      <c r="S71" s="26"/>
      <c r="T71" s="26"/>
      <c r="U71" s="26"/>
      <c r="V71" s="26"/>
      <c r="W71" s="26"/>
      <c r="X71" s="20"/>
      <c r="Y71" s="26"/>
      <c r="Z71" s="26"/>
    </row>
    <row r="72" spans="1:26" ht="18" customHeight="1" x14ac:dyDescent="0.2">
      <c r="A72" s="26"/>
      <c r="B72" s="25" t="s">
        <v>44</v>
      </c>
      <c r="C72" s="26"/>
      <c r="D72" s="26"/>
      <c r="E72" s="26"/>
      <c r="F72" s="26"/>
      <c r="G72" s="26"/>
      <c r="H72" s="26"/>
      <c r="I72" s="26"/>
      <c r="J72" s="26"/>
      <c r="K72" s="26"/>
      <c r="L72" s="26"/>
      <c r="M72" s="26"/>
      <c r="N72" s="26"/>
      <c r="O72" s="26"/>
      <c r="P72" s="26"/>
      <c r="Q72" s="26"/>
      <c r="R72" s="26"/>
      <c r="S72" s="26"/>
      <c r="T72" s="26"/>
      <c r="U72" s="26"/>
      <c r="V72" s="26"/>
      <c r="W72" s="26"/>
      <c r="X72" s="20"/>
      <c r="Y72" s="26"/>
      <c r="Z72" s="26"/>
    </row>
    <row r="73" spans="1:26" ht="18" customHeight="1" x14ac:dyDescent="0.2">
      <c r="A73" s="26"/>
      <c r="B73" s="25" t="s">
        <v>45</v>
      </c>
      <c r="C73" s="26"/>
      <c r="D73" s="26"/>
      <c r="E73" s="26"/>
      <c r="F73" s="26"/>
      <c r="G73" s="26"/>
      <c r="H73" s="26"/>
      <c r="I73" s="26"/>
      <c r="J73" s="26"/>
      <c r="K73" s="26"/>
      <c r="L73" s="26"/>
      <c r="M73" s="26"/>
      <c r="N73" s="26"/>
      <c r="O73" s="26"/>
      <c r="P73" s="26"/>
      <c r="Q73" s="26"/>
      <c r="R73" s="26"/>
      <c r="S73" s="26"/>
      <c r="T73" s="26"/>
      <c r="U73" s="26"/>
      <c r="V73" s="26"/>
      <c r="W73" s="26"/>
      <c r="X73" s="20"/>
      <c r="Y73" s="26"/>
      <c r="Z73" s="26"/>
    </row>
    <row r="74" spans="1:26" ht="8.1" customHeight="1" x14ac:dyDescent="0.2">
      <c r="A74" s="26"/>
      <c r="B74" s="79"/>
      <c r="C74" s="80"/>
      <c r="D74" s="80"/>
      <c r="E74" s="80"/>
      <c r="F74" s="80"/>
      <c r="G74" s="80"/>
      <c r="H74" s="80"/>
      <c r="I74" s="80"/>
      <c r="J74" s="80"/>
      <c r="K74" s="80"/>
      <c r="L74" s="80"/>
      <c r="M74" s="80"/>
      <c r="N74" s="80"/>
      <c r="O74" s="80"/>
      <c r="P74" s="80"/>
      <c r="Q74" s="80"/>
      <c r="R74" s="80"/>
      <c r="S74" s="80"/>
      <c r="T74" s="80"/>
      <c r="U74" s="80"/>
      <c r="V74" s="80"/>
      <c r="W74" s="80"/>
      <c r="X74" s="81"/>
      <c r="Y74" s="26"/>
      <c r="Z74" s="26"/>
    </row>
    <row r="75" spans="1:26" x14ac:dyDescent="0.2">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x14ac:dyDescent="0.2">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x14ac:dyDescent="0.2">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x14ac:dyDescent="0.2">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x14ac:dyDescent="0.2">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x14ac:dyDescent="0.2">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x14ac:dyDescent="0.2">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x14ac:dyDescent="0.2">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x14ac:dyDescent="0.2">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x14ac:dyDescent="0.2">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x14ac:dyDescent="0.2">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x14ac:dyDescent="0.2">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x14ac:dyDescent="0.2">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x14ac:dyDescent="0.2">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x14ac:dyDescent="0.2">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x14ac:dyDescent="0.2">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x14ac:dyDescent="0.2">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x14ac:dyDescent="0.2">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x14ac:dyDescent="0.2">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x14ac:dyDescent="0.2">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x14ac:dyDescent="0.2">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x14ac:dyDescent="0.2">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x14ac:dyDescent="0.2">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x14ac:dyDescent="0.2">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x14ac:dyDescent="0.2">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x14ac:dyDescent="0.2">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x14ac:dyDescent="0.2">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x14ac:dyDescent="0.2">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x14ac:dyDescent="0.2">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x14ac:dyDescent="0.2">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x14ac:dyDescent="0.15">
      <c r="A107" s="27"/>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7"/>
      <c r="Z107" s="27"/>
    </row>
  </sheetData>
  <mergeCells count="109">
    <mergeCell ref="M6:N6"/>
    <mergeCell ref="O6:P6"/>
    <mergeCell ref="Q6:R6"/>
    <mergeCell ref="S6:T6"/>
    <mergeCell ref="U6:V6"/>
    <mergeCell ref="W6:X6"/>
    <mergeCell ref="B2:X2"/>
    <mergeCell ref="B4:D4"/>
    <mergeCell ref="L4:S4"/>
    <mergeCell ref="B5:B9"/>
    <mergeCell ref="G5:L5"/>
    <mergeCell ref="M5:R5"/>
    <mergeCell ref="S5:X5"/>
    <mergeCell ref="G6:H6"/>
    <mergeCell ref="I6:J6"/>
    <mergeCell ref="K6:L6"/>
    <mergeCell ref="U8:V8"/>
    <mergeCell ref="W8:X8"/>
    <mergeCell ref="B10:C10"/>
    <mergeCell ref="B11:C11"/>
    <mergeCell ref="B12:C12"/>
    <mergeCell ref="B13:C13"/>
    <mergeCell ref="S7:T7"/>
    <mergeCell ref="U7:V7"/>
    <mergeCell ref="W7:X7"/>
    <mergeCell ref="G8:H8"/>
    <mergeCell ref="I8:J8"/>
    <mergeCell ref="K8:L8"/>
    <mergeCell ref="M8:N8"/>
    <mergeCell ref="O8:P8"/>
    <mergeCell ref="Q8:R8"/>
    <mergeCell ref="S8:T8"/>
    <mergeCell ref="G7:H7"/>
    <mergeCell ref="I7:J7"/>
    <mergeCell ref="K7:L7"/>
    <mergeCell ref="M7:N7"/>
    <mergeCell ref="O7:P7"/>
    <mergeCell ref="Q7:R7"/>
    <mergeCell ref="N28:N29"/>
    <mergeCell ref="P28:P29"/>
    <mergeCell ref="Q28:R29"/>
    <mergeCell ref="D29:E29"/>
    <mergeCell ref="B19:X19"/>
    <mergeCell ref="B25:C26"/>
    <mergeCell ref="F25:L26"/>
    <mergeCell ref="M25:O26"/>
    <mergeCell ref="P25:Q25"/>
    <mergeCell ref="R25:R26"/>
    <mergeCell ref="S25:S26"/>
    <mergeCell ref="T25:T26"/>
    <mergeCell ref="U25:V26"/>
    <mergeCell ref="D26:E26"/>
    <mergeCell ref="P26:Q26"/>
    <mergeCell ref="B34:C35"/>
    <mergeCell ref="E34:E35"/>
    <mergeCell ref="F34:G35"/>
    <mergeCell ref="H34:J34"/>
    <mergeCell ref="K34:M35"/>
    <mergeCell ref="H35:J35"/>
    <mergeCell ref="L29:M29"/>
    <mergeCell ref="B31:C32"/>
    <mergeCell ref="E31:E32"/>
    <mergeCell ref="F31:G32"/>
    <mergeCell ref="H31:J31"/>
    <mergeCell ref="K31:M32"/>
    <mergeCell ref="H32:J32"/>
    <mergeCell ref="B28:C29"/>
    <mergeCell ref="F28:F29"/>
    <mergeCell ref="H28:H29"/>
    <mergeCell ref="I28:K29"/>
    <mergeCell ref="L28:M28"/>
    <mergeCell ref="J37:P37"/>
    <mergeCell ref="B43:C44"/>
    <mergeCell ref="F43:V44"/>
    <mergeCell ref="K45:K46"/>
    <mergeCell ref="L45:M46"/>
    <mergeCell ref="N45:N46"/>
    <mergeCell ref="O45:P45"/>
    <mergeCell ref="Q45:Q46"/>
    <mergeCell ref="R45:R46"/>
    <mergeCell ref="S45:S46"/>
    <mergeCell ref="T45:T46"/>
    <mergeCell ref="U45:U46"/>
    <mergeCell ref="V45:W46"/>
    <mergeCell ref="O46:P46"/>
    <mergeCell ref="B50:C51"/>
    <mergeCell ref="F50:F51"/>
    <mergeCell ref="H50:H51"/>
    <mergeCell ref="I50:K51"/>
    <mergeCell ref="L50:M50"/>
    <mergeCell ref="N50:N51"/>
    <mergeCell ref="Q54:R55"/>
    <mergeCell ref="L55:M55"/>
    <mergeCell ref="B59:C60"/>
    <mergeCell ref="E59:E60"/>
    <mergeCell ref="F59:G60"/>
    <mergeCell ref="H59:J59"/>
    <mergeCell ref="K59:L60"/>
    <mergeCell ref="H60:J60"/>
    <mergeCell ref="P50:P51"/>
    <mergeCell ref="Q50:R51"/>
    <mergeCell ref="L51:M51"/>
    <mergeCell ref="B54:C55"/>
    <mergeCell ref="F54:F55"/>
    <mergeCell ref="H54:H55"/>
    <mergeCell ref="I54:K55"/>
    <mergeCell ref="L54:M54"/>
    <mergeCell ref="N54:N55"/>
    <mergeCell ref="P54:P55"/>
  </mergeCells>
  <phoneticPr fontId="12"/>
  <pageMargins left="0.78740157480314965" right="0.19685039370078741" top="0.51181102362204722" bottom="0.55118110236220474" header="0.31496062992125984" footer="0.5511811023622047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資格者算定シート</vt:lpstr>
      <vt:lpstr>資格者算定シート 印刷用</vt:lpstr>
      <vt:lpstr>資格者算定シート!Print_Area</vt:lpstr>
      <vt:lpstr>'資格者算定シート 印刷用'!Print_Area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九野坂</cp:lastModifiedBy>
  <cp:lastPrinted>2023-04-13T23:17:16Z</cp:lastPrinted>
  <dcterms:created xsi:type="dcterms:W3CDTF">2018-04-26T03:19:44Z</dcterms:created>
  <dcterms:modified xsi:type="dcterms:W3CDTF">2023-07-04T00:18:11Z</dcterms:modified>
</cp:coreProperties>
</file>